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296" yWindow="65356" windowWidth="15525" windowHeight="12285" tabRatio="812" activeTab="6"/>
  </bookViews>
  <sheets>
    <sheet name="Cupwertung Gesamt" sheetId="1" r:id="rId1"/>
    <sheet name="U 13" sheetId="2" r:id="rId2"/>
    <sheet name="U 15" sheetId="3" r:id="rId3"/>
    <sheet name="U 17" sheetId="4" r:id="rId4"/>
    <sheet name="Junioren" sheetId="5" r:id="rId5"/>
    <sheet name="Clubwertung" sheetId="6" r:id="rId6"/>
    <sheet name="Clubwertung 13-15" sheetId="7" r:id="rId7"/>
    <sheet name="Punkteschema" sheetId="8" r:id="rId8"/>
  </sheets>
  <definedNames>
    <definedName name="_xlnm.Print_Area" localSheetId="5">'Clubwertung'!$A$1:$Z$16</definedName>
    <definedName name="_xlnm.Print_Area" localSheetId="4">'Junioren'!$A$1:$X$23</definedName>
    <definedName name="_xlnm.Print_Area" localSheetId="2">'U 15'!$A$1:$X$13</definedName>
    <definedName name="_xlnm.Print_Area" localSheetId="3">'U 17'!$A$1:$Y$17</definedName>
  </definedNames>
  <calcPr fullCalcOnLoad="1"/>
</workbook>
</file>

<file path=xl/sharedStrings.xml><?xml version="1.0" encoding="utf-8"?>
<sst xmlns="http://schemas.openxmlformats.org/spreadsheetml/2006/main" count="1284" uniqueCount="138">
  <si>
    <t>Name</t>
  </si>
  <si>
    <t>Club</t>
  </si>
  <si>
    <t>Jun</t>
  </si>
  <si>
    <t>Rang</t>
  </si>
  <si>
    <t>Punkte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</si>
  <si>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</si>
  <si>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</si>
  <si>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</si>
  <si>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</si>
  <si>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</si>
  <si>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</si>
  <si>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</si>
  <si>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</si>
  <si>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</si>
  <si>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U 13</t>
  </si>
  <si>
    <t>U 15</t>
  </si>
  <si>
    <t>Junioren</t>
  </si>
  <si>
    <t>U 17</t>
  </si>
  <si>
    <t xml:space="preserve">Clubwertung </t>
  </si>
  <si>
    <t>Gesamtpunkte:</t>
  </si>
  <si>
    <t>10.</t>
  </si>
  <si>
    <t>Anzahl der Streichresultate</t>
  </si>
  <si>
    <t>Punkte aus Streichresultaten</t>
  </si>
  <si>
    <t>12.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</si>
  <si>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</si>
  <si>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</si>
  <si>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</si>
  <si>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</si>
  <si>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</si>
  <si>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</si>
  <si>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</si>
  <si>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</si>
  <si>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</si>
  <si>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Starteranzahl
Rang</t>
  </si>
  <si>
    <t>40 +</t>
  </si>
  <si>
    <t>30-39</t>
  </si>
  <si>
    <t>20-29</t>
  </si>
  <si>
    <t>11-19</t>
  </si>
  <si>
    <t>-10</t>
  </si>
  <si>
    <t>Von, "nicht OÖ-Athleten" errungene Punkte bleiben vakant !</t>
  </si>
  <si>
    <t>Auslandseinsatz</t>
  </si>
  <si>
    <t>Als Auslandseinsatz werden ausschließlich ÖRV-Entsendungen gewertet</t>
  </si>
  <si>
    <r>
      <t>Achtung:</t>
    </r>
    <r>
      <rPr>
        <sz val="9"/>
        <color indexed="10"/>
        <rFont val="Arial"/>
        <family val="2"/>
      </rPr>
      <t xml:space="preserve">   </t>
    </r>
    <r>
      <rPr>
        <sz val="9"/>
        <rFont val="Arial"/>
        <family val="2"/>
      </rPr>
      <t>1 Streichresultate *) für alle Kategorien 
Das Rennen mit den niedrigsten Punkten bzw. nicht gefahrenes
Rennen wird am Saisonende aus der Wertung gestrichen,
Punkte-Bonifikation lt. Liste für internat. Einsätze (ausschließl. ÖRV)</t>
    </r>
  </si>
  <si>
    <t>RC ARBÖ ANF Auto Eder Walding</t>
  </si>
  <si>
    <t>RC einDruck Sarleinsbach</t>
  </si>
  <si>
    <t>RC ARBÖ Felbermayr Wels</t>
  </si>
  <si>
    <t>König Christian</t>
  </si>
  <si>
    <t>Hametner Patrick</t>
  </si>
  <si>
    <t>Haugeneder Manuel</t>
  </si>
  <si>
    <t>Wolfmayr Andreas</t>
  </si>
  <si>
    <t>Stöger Josef</t>
  </si>
  <si>
    <t>Bike Team Kaiser</t>
  </si>
  <si>
    <t>Stadlbauer Gregor</t>
  </si>
  <si>
    <t>Kierner Florian</t>
  </si>
  <si>
    <t>Körner Daniel</t>
  </si>
  <si>
    <t>Reiter Jakob</t>
  </si>
  <si>
    <t>Barth Maximilian</t>
  </si>
  <si>
    <t>Springer Julian</t>
  </si>
  <si>
    <t>Steininger Fabian</t>
  </si>
  <si>
    <t>Springer Kilian</t>
  </si>
  <si>
    <t>Gruber Stefan</t>
  </si>
  <si>
    <t>*)</t>
  </si>
  <si>
    <t>Schönauer Thomas</t>
  </si>
  <si>
    <t>Bayer Tobias</t>
  </si>
  <si>
    <t>Buttinger Christoph</t>
  </si>
  <si>
    <t>RC Grieskirchen</t>
  </si>
  <si>
    <t>20.3.2016
Eröffnungsrennen
Leonding</t>
  </si>
  <si>
    <t>17.4.2016
Kirschblütenrennen 
Wels</t>
  </si>
  <si>
    <r>
      <t xml:space="preserve">27.4. - 1.6.2016                                             
Gesamtwertung
BOA-Cup - </t>
    </r>
    <r>
      <rPr>
        <sz val="8"/>
        <color indexed="10"/>
        <rFont val="Arial"/>
        <family val="2"/>
      </rPr>
      <t>1 Streichres.</t>
    </r>
    <r>
      <rPr>
        <sz val="8"/>
        <rFont val="Arial"/>
        <family val="2"/>
      </rPr>
      <t xml:space="preserve"> </t>
    </r>
  </si>
  <si>
    <t>23.7.2016
ÖM Einzelzeitfahren
Zeltweg</t>
  </si>
  <si>
    <t>61,2/66,0</t>
  </si>
  <si>
    <t>102,0/110,0</t>
  </si>
  <si>
    <t>17.9.2016
Rodltal Bergkaiser
Walding</t>
  </si>
  <si>
    <t>30.4.2016
Kriterium
Rottenmann</t>
  </si>
  <si>
    <t>Haslinger Tobias</t>
  </si>
  <si>
    <t>Irendorfer Moritz</t>
  </si>
  <si>
    <t>Kneidinger David</t>
  </si>
  <si>
    <t>Eichmair Daniel</t>
  </si>
  <si>
    <t>Hangweirer Jonas</t>
  </si>
  <si>
    <t>Viehböck David</t>
  </si>
  <si>
    <t>Hametner Julia</t>
  </si>
  <si>
    <t>Schöttl Laura</t>
  </si>
  <si>
    <t>Dedic Hana</t>
  </si>
  <si>
    <t>Dedic Sumea</t>
  </si>
  <si>
    <t>9.-10.7.2016
Radsport Stobl Classics
Statzendorf / Schwarzenb.</t>
  </si>
  <si>
    <t>Hehenberger Ludwig</t>
  </si>
  <si>
    <t>16.6.2016
Bergrennen    (OÖ-LM)
Linz/Uni - Freilichtmuseum Pelmberg</t>
  </si>
  <si>
    <t>x</t>
  </si>
  <si>
    <t>Riernössl Laurenz</t>
  </si>
  <si>
    <r>
      <t xml:space="preserve">30.-31.7.2016      </t>
    </r>
    <r>
      <rPr>
        <b/>
        <sz val="8"/>
        <rFont val="Arial"/>
        <family val="2"/>
      </rPr>
      <t>ÖM</t>
    </r>
    <r>
      <rPr>
        <sz val="8"/>
        <rFont val="Arial"/>
        <family val="2"/>
      </rPr>
      <t xml:space="preserve"> 
Erlauftaler-Radsportage
Purgstall</t>
    </r>
  </si>
  <si>
    <t>Bergthaler Anja</t>
  </si>
  <si>
    <t>RC ARBÖ Grassinger Lambach</t>
  </si>
  <si>
    <t>Grasböck Noel</t>
  </si>
  <si>
    <t>Atzlesberger Gabriel</t>
  </si>
  <si>
    <t>Doppelbauer Moritz</t>
  </si>
  <si>
    <t>Berger-Schauer Manuel</t>
  </si>
  <si>
    <t>RC DANA Pyhrn Priel</t>
  </si>
  <si>
    <t>Seirlehner Lukas</t>
  </si>
  <si>
    <t>Mangertseder Matthias/Ger.</t>
  </si>
  <si>
    <t>Vacek Karel/CZ.</t>
  </si>
  <si>
    <t>Ausl.</t>
  </si>
  <si>
    <t>Punkteschema Strobl Classic u. Purgstall:</t>
  </si>
  <si>
    <t>Reisetbauer Paul</t>
  </si>
  <si>
    <t>Lorenz Andreas</t>
  </si>
  <si>
    <t>Bikesport RC Micheldorf</t>
  </si>
  <si>
    <t>Mair Daniel</t>
  </si>
  <si>
    <t>9+9</t>
  </si>
  <si>
    <t>11+11</t>
  </si>
  <si>
    <t>3+1</t>
  </si>
  <si>
    <t>20+17</t>
  </si>
  <si>
    <t>25+1</t>
  </si>
  <si>
    <t>3+17</t>
  </si>
  <si>
    <t>12+24</t>
  </si>
  <si>
    <t>13+27</t>
  </si>
  <si>
    <t>2+4</t>
  </si>
  <si>
    <t>8+7</t>
  </si>
  <si>
    <t>5+10</t>
  </si>
  <si>
    <t>11+12</t>
  </si>
  <si>
    <t>18+14</t>
  </si>
  <si>
    <t>10+16</t>
  </si>
  <si>
    <t>12+17</t>
  </si>
  <si>
    <t>7+6</t>
  </si>
  <si>
    <t>1+1</t>
  </si>
  <si>
    <t>18+11</t>
  </si>
  <si>
    <t>12+6</t>
  </si>
  <si>
    <t>8+15</t>
  </si>
  <si>
    <t>Endstand</t>
  </si>
  <si>
    <r>
      <t>Achtung:</t>
    </r>
    <r>
      <rPr>
        <sz val="9"/>
        <color indexed="10"/>
        <rFont val="Arial"/>
        <family val="2"/>
      </rPr>
      <t xml:space="preserve">   </t>
    </r>
    <r>
      <rPr>
        <sz val="9"/>
        <rFont val="Arial"/>
        <family val="2"/>
      </rPr>
      <t>1 Streichresultat *) für alle Kategorien 
Das Rennen mit den niedrigsten Punkten bzw. nicht gefahrenes
Rennen wird am Saisonende aus der Wertung gestrichen,
Punkte-Bonifikation lt. Liste für internat. Einsätze (ausschließl. ÖRV)</t>
    </r>
  </si>
  <si>
    <t>Änderung lt. SPAU-Beschluß v. 20.9.2016</t>
  </si>
  <si>
    <t>Es werden dabei keine Gesamtwertungen erstellt, die Punktevergabe erfolgt analog</t>
  </si>
  <si>
    <t>den errungenen Platzierungen je Rennen und jeweiligen Starteranzahlen / Kategorie (Rennen)</t>
  </si>
  <si>
    <r>
      <t xml:space="preserve">Als Basis für diese Punkteberechnung wird das </t>
    </r>
    <r>
      <rPr>
        <u val="single"/>
        <sz val="10"/>
        <rFont val="Arial"/>
        <family val="2"/>
      </rPr>
      <t>ÖRV-Punkteschema</t>
    </r>
    <r>
      <rPr>
        <sz val="10"/>
        <rFont val="Arial"/>
        <family val="2"/>
      </rPr>
      <t xml:space="preserve"> angewandt!</t>
    </r>
  </si>
  <si>
    <t xml:space="preserve">Auf Entscheid des SPAU (nach Antrag bei der Generalversammlung) findet künftig </t>
  </si>
  <si>
    <t>folgendes Punkteschema Anwendung:</t>
  </si>
  <si>
    <t>45,0/18,0</t>
  </si>
  <si>
    <t>15,0/6,0</t>
  </si>
  <si>
    <t>60,0/31,5</t>
  </si>
  <si>
    <t>105,0/45,0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</si>
</sst>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&quot;km&quot;"/>
    <numFmt numFmtId="177" formatCode="0\ &quot;km&quot;"/>
    <numFmt numFmtId="178" formatCode="0.0\ &quot;km&quot;"/>
    <numFmt numFmtId="179" formatCode="0.0%"/>
    <numFmt numFmtId="180" formatCode="_-[$€-C07]\ * #,##0.00_-;\-[$€-C07]\ * #,##0.00_-;_-[$€-C07]\ * &quot;-&quot;??_-;_-@_-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</fills>
  <borders count="9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 style="thin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thin"/>
      <right style="dotted"/>
      <top style="thin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 style="dotted"/>
      <top style="dotted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dotted"/>
      <bottom style="medium"/>
    </border>
    <border>
      <left style="thin"/>
      <right style="thin"/>
      <top>
        <color indexed="63"/>
      </top>
      <bottom style="medium"/>
    </border>
    <border>
      <left style="thin"/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dotted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dotted"/>
      <right>
        <color indexed="63"/>
      </right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202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right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33" borderId="14" xfId="0" applyFill="1" applyBorder="1" applyAlignment="1">
      <alignment/>
    </xf>
    <xf numFmtId="0" fontId="2" fillId="0" borderId="15" xfId="0" applyFont="1" applyBorder="1" applyAlignment="1">
      <alignment horizontal="center"/>
    </xf>
    <xf numFmtId="0" fontId="1" fillId="33" borderId="16" xfId="0" applyFont="1" applyFill="1" applyBorder="1" applyAlignment="1">
      <alignment horizontal="center" textRotation="90"/>
    </xf>
    <xf numFmtId="0" fontId="1" fillId="0" borderId="17" xfId="0" applyFont="1" applyBorder="1" applyAlignment="1">
      <alignment horizontal="center" textRotation="90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1" fontId="1" fillId="0" borderId="12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34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" fontId="1" fillId="0" borderId="32" xfId="0" applyNumberFormat="1" applyFont="1" applyBorder="1" applyAlignment="1">
      <alignment/>
    </xf>
    <xf numFmtId="0" fontId="1" fillId="0" borderId="37" xfId="0" applyFont="1" applyBorder="1" applyAlignment="1">
      <alignment/>
    </xf>
    <xf numFmtId="0" fontId="0" fillId="33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1" fillId="33" borderId="47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9" xfId="0" applyBorder="1" applyAlignment="1">
      <alignment horizontal="center"/>
    </xf>
    <xf numFmtId="179" fontId="1" fillId="0" borderId="0" xfId="51" applyNumberFormat="1" applyFont="1" applyAlignment="1">
      <alignment horizontal="center"/>
    </xf>
    <xf numFmtId="179" fontId="1" fillId="0" borderId="0" xfId="0" applyNumberFormat="1" applyFont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1" fontId="1" fillId="0" borderId="13" xfId="0" applyNumberFormat="1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0" fillId="33" borderId="51" xfId="0" applyFill="1" applyBorder="1" applyAlignment="1">
      <alignment horizontal="center" vertical="top" textRotation="180" wrapText="1"/>
    </xf>
    <xf numFmtId="0" fontId="1" fillId="34" borderId="13" xfId="0" applyFont="1" applyFill="1" applyBorder="1" applyAlignment="1">
      <alignment horizontal="center"/>
    </xf>
    <xf numFmtId="0" fontId="0" fillId="35" borderId="48" xfId="0" applyFont="1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5" borderId="49" xfId="0" applyFill="1" applyBorder="1" applyAlignment="1">
      <alignment horizontal="center"/>
    </xf>
    <xf numFmtId="0" fontId="3" fillId="36" borderId="52" xfId="0" applyFont="1" applyFill="1" applyBorder="1" applyAlignment="1">
      <alignment horizontal="left" wrapText="1"/>
    </xf>
    <xf numFmtId="49" fontId="3" fillId="36" borderId="53" xfId="0" applyNumberFormat="1" applyFont="1" applyFill="1" applyBorder="1" applyAlignment="1">
      <alignment horizontal="center"/>
    </xf>
    <xf numFmtId="49" fontId="3" fillId="36" borderId="54" xfId="0" applyNumberFormat="1" applyFont="1" applyFill="1" applyBorder="1" applyAlignment="1">
      <alignment horizontal="center"/>
    </xf>
    <xf numFmtId="0" fontId="2" fillId="0" borderId="51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3" fillId="0" borderId="32" xfId="0" applyFont="1" applyBorder="1" applyAlignment="1">
      <alignment horizontal="right"/>
    </xf>
    <xf numFmtId="0" fontId="1" fillId="0" borderId="5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33" borderId="56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7" borderId="25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17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33" borderId="58" xfId="0" applyFill="1" applyBorder="1" applyAlignment="1">
      <alignment vertical="top"/>
    </xf>
    <xf numFmtId="0" fontId="0" fillId="33" borderId="59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top" textRotation="180" wrapText="1"/>
    </xf>
    <xf numFmtId="0" fontId="0" fillId="0" borderId="61" xfId="0" applyBorder="1" applyAlignment="1">
      <alignment/>
    </xf>
    <xf numFmtId="0" fontId="1" fillId="0" borderId="61" xfId="0" applyFont="1" applyBorder="1" applyAlignment="1">
      <alignment horizontal="right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right"/>
    </xf>
    <xf numFmtId="0" fontId="1" fillId="0" borderId="66" xfId="0" applyFont="1" applyBorder="1" applyAlignment="1">
      <alignment/>
    </xf>
    <xf numFmtId="0" fontId="1" fillId="0" borderId="67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33" borderId="68" xfId="0" applyFont="1" applyFill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0" fillId="33" borderId="58" xfId="0" applyFill="1" applyBorder="1" applyAlignment="1">
      <alignment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1" fontId="1" fillId="0" borderId="66" xfId="0" applyNumberFormat="1" applyFont="1" applyBorder="1" applyAlignment="1">
      <alignment/>
    </xf>
    <xf numFmtId="0" fontId="1" fillId="0" borderId="66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0" fillId="33" borderId="68" xfId="0" applyFill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3" xfId="0" applyBorder="1" applyAlignment="1">
      <alignment/>
    </xf>
    <xf numFmtId="0" fontId="3" fillId="0" borderId="73" xfId="0" applyFont="1" applyBorder="1" applyAlignment="1">
      <alignment horizontal="right"/>
    </xf>
    <xf numFmtId="0" fontId="1" fillId="0" borderId="63" xfId="0" applyFont="1" applyBorder="1" applyAlignment="1">
      <alignment horizontal="center"/>
    </xf>
    <xf numFmtId="0" fontId="3" fillId="0" borderId="74" xfId="0" applyFont="1" applyBorder="1" applyAlignment="1">
      <alignment horizontal="right"/>
    </xf>
    <xf numFmtId="0" fontId="1" fillId="0" borderId="64" xfId="0" applyFont="1" applyBorder="1" applyAlignment="1">
      <alignment horizontal="center"/>
    </xf>
    <xf numFmtId="0" fontId="0" fillId="0" borderId="75" xfId="0" applyBorder="1" applyAlignment="1">
      <alignment/>
    </xf>
    <xf numFmtId="0" fontId="1" fillId="0" borderId="76" xfId="0" applyFont="1" applyBorder="1" applyAlignment="1">
      <alignment horizontal="center"/>
    </xf>
    <xf numFmtId="0" fontId="0" fillId="0" borderId="65" xfId="0" applyBorder="1" applyAlignment="1">
      <alignment/>
    </xf>
    <xf numFmtId="0" fontId="0" fillId="0" borderId="67" xfId="0" applyBorder="1" applyAlignment="1">
      <alignment/>
    </xf>
    <xf numFmtId="0" fontId="0" fillId="0" borderId="77" xfId="0" applyBorder="1" applyAlignment="1">
      <alignment/>
    </xf>
    <xf numFmtId="0" fontId="1" fillId="0" borderId="78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1" fillId="36" borderId="25" xfId="0" applyFont="1" applyFill="1" applyBorder="1" applyAlignment="1">
      <alignment horizontal="center"/>
    </xf>
    <xf numFmtId="0" fontId="1" fillId="35" borderId="47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7" borderId="47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center"/>
    </xf>
    <xf numFmtId="180" fontId="0" fillId="0" borderId="0" xfId="0" applyNumberFormat="1" applyAlignment="1">
      <alignment horizontal="center"/>
    </xf>
    <xf numFmtId="0" fontId="1" fillId="33" borderId="15" xfId="0" applyFont="1" applyFill="1" applyBorder="1" applyAlignment="1">
      <alignment horizontal="center" vertical="top" textRotation="180" wrapText="1"/>
    </xf>
    <xf numFmtId="0" fontId="1" fillId="33" borderId="51" xfId="0" applyFont="1" applyFill="1" applyBorder="1" applyAlignment="1">
      <alignment horizontal="center" vertical="top" textRotation="180" wrapText="1"/>
    </xf>
    <xf numFmtId="178" fontId="1" fillId="34" borderId="81" xfId="0" applyNumberFormat="1" applyFont="1" applyFill="1" applyBorder="1" applyAlignment="1">
      <alignment horizontal="center"/>
    </xf>
    <xf numFmtId="178" fontId="1" fillId="34" borderId="82" xfId="0" applyNumberFormat="1" applyFont="1" applyFill="1" applyBorder="1" applyAlignment="1">
      <alignment horizontal="center"/>
    </xf>
    <xf numFmtId="178" fontId="1" fillId="0" borderId="83" xfId="0" applyNumberFormat="1" applyFont="1" applyFill="1" applyBorder="1" applyAlignment="1">
      <alignment horizontal="center"/>
    </xf>
    <xf numFmtId="178" fontId="1" fillId="0" borderId="35" xfId="0" applyNumberFormat="1" applyFont="1" applyFill="1" applyBorder="1" applyAlignment="1">
      <alignment horizontal="center"/>
    </xf>
    <xf numFmtId="178" fontId="1" fillId="0" borderId="84" xfId="0" applyNumberFormat="1" applyFont="1" applyFill="1" applyBorder="1" applyAlignment="1">
      <alignment horizontal="center"/>
    </xf>
    <xf numFmtId="178" fontId="1" fillId="0" borderId="24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vertical="top" textRotation="180" wrapText="1"/>
    </xf>
    <xf numFmtId="0" fontId="1" fillId="33" borderId="37" xfId="0" applyFont="1" applyFill="1" applyBorder="1" applyAlignment="1">
      <alignment horizontal="center" vertical="top" textRotation="180" wrapText="1"/>
    </xf>
    <xf numFmtId="0" fontId="1" fillId="33" borderId="34" xfId="0" applyFont="1" applyFill="1" applyBorder="1" applyAlignment="1">
      <alignment horizontal="center" vertical="top" textRotation="180" wrapText="1"/>
    </xf>
    <xf numFmtId="0" fontId="1" fillId="33" borderId="16" xfId="0" applyFont="1" applyFill="1" applyBorder="1" applyAlignment="1">
      <alignment horizontal="center" vertical="top" textRotation="180" wrapText="1"/>
    </xf>
    <xf numFmtId="0" fontId="1" fillId="33" borderId="17" xfId="0" applyFont="1" applyFill="1" applyBorder="1" applyAlignment="1">
      <alignment horizontal="center" vertical="top" textRotation="180" wrapText="1"/>
    </xf>
    <xf numFmtId="178" fontId="1" fillId="38" borderId="21" xfId="0" applyNumberFormat="1" applyFont="1" applyFill="1" applyBorder="1" applyAlignment="1">
      <alignment horizontal="center"/>
    </xf>
    <xf numFmtId="178" fontId="1" fillId="38" borderId="22" xfId="0" applyNumberFormat="1" applyFont="1" applyFill="1" applyBorder="1" applyAlignment="1">
      <alignment horizontal="center"/>
    </xf>
    <xf numFmtId="178" fontId="1" fillId="38" borderId="83" xfId="0" applyNumberFormat="1" applyFont="1" applyFill="1" applyBorder="1" applyAlignment="1">
      <alignment horizontal="center"/>
    </xf>
    <xf numFmtId="178" fontId="1" fillId="38" borderId="35" xfId="0" applyNumberFormat="1" applyFont="1" applyFill="1" applyBorder="1" applyAlignment="1">
      <alignment horizontal="center"/>
    </xf>
    <xf numFmtId="178" fontId="1" fillId="38" borderId="84" xfId="0" applyNumberFormat="1" applyFont="1" applyFill="1" applyBorder="1" applyAlignment="1">
      <alignment horizontal="center"/>
    </xf>
    <xf numFmtId="178" fontId="1" fillId="38" borderId="24" xfId="0" applyNumberFormat="1" applyFont="1" applyFill="1" applyBorder="1" applyAlignment="1">
      <alignment horizontal="center"/>
    </xf>
    <xf numFmtId="178" fontId="1" fillId="38" borderId="19" xfId="0" applyNumberFormat="1" applyFont="1" applyFill="1" applyBorder="1" applyAlignment="1">
      <alignment horizontal="center"/>
    </xf>
    <xf numFmtId="178" fontId="1" fillId="38" borderId="20" xfId="0" applyNumberFormat="1" applyFont="1" applyFill="1" applyBorder="1" applyAlignment="1">
      <alignment horizontal="center"/>
    </xf>
    <xf numFmtId="178" fontId="1" fillId="0" borderId="81" xfId="0" applyNumberFormat="1" applyFont="1" applyFill="1" applyBorder="1" applyAlignment="1">
      <alignment horizontal="center"/>
    </xf>
    <xf numFmtId="178" fontId="1" fillId="0" borderId="82" xfId="0" applyNumberFormat="1" applyFont="1" applyFill="1" applyBorder="1" applyAlignment="1">
      <alignment horizontal="center"/>
    </xf>
    <xf numFmtId="0" fontId="7" fillId="0" borderId="85" xfId="0" applyFont="1" applyBorder="1" applyAlignment="1">
      <alignment wrapText="1"/>
    </xf>
    <xf numFmtId="0" fontId="9" fillId="0" borderId="86" xfId="0" applyFont="1" applyBorder="1" applyAlignment="1">
      <alignment/>
    </xf>
    <xf numFmtId="0" fontId="9" fillId="0" borderId="87" xfId="0" applyFont="1" applyBorder="1" applyAlignment="1">
      <alignment/>
    </xf>
    <xf numFmtId="0" fontId="9" fillId="0" borderId="88" xfId="0" applyFont="1" applyBorder="1" applyAlignment="1">
      <alignment/>
    </xf>
    <xf numFmtId="0" fontId="9" fillId="0" borderId="89" xfId="0" applyFont="1" applyBorder="1" applyAlignment="1">
      <alignment/>
    </xf>
    <xf numFmtId="0" fontId="9" fillId="0" borderId="90" xfId="0" applyFont="1" applyBorder="1" applyAlignment="1">
      <alignment/>
    </xf>
    <xf numFmtId="178" fontId="1" fillId="0" borderId="47" xfId="0" applyNumberFormat="1" applyFont="1" applyFill="1" applyBorder="1" applyAlignment="1">
      <alignment horizontal="center"/>
    </xf>
    <xf numFmtId="178" fontId="1" fillId="0" borderId="38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78" fontId="1" fillId="0" borderId="25" xfId="0" applyNumberFormat="1" applyFont="1" applyFill="1" applyBorder="1" applyAlignment="1">
      <alignment horizontal="center"/>
    </xf>
    <xf numFmtId="178" fontId="1" fillId="0" borderId="3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textRotation="180" wrapText="1"/>
    </xf>
    <xf numFmtId="178" fontId="1" fillId="0" borderId="0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textRotation="180"/>
    </xf>
    <xf numFmtId="0" fontId="1" fillId="0" borderId="37" xfId="0" applyFont="1" applyBorder="1" applyAlignment="1">
      <alignment horizontal="center" textRotation="180"/>
    </xf>
    <xf numFmtId="0" fontId="1" fillId="0" borderId="34" xfId="0" applyFont="1" applyBorder="1" applyAlignment="1">
      <alignment horizontal="center" textRotation="180"/>
    </xf>
    <xf numFmtId="178" fontId="1" fillId="38" borderId="19" xfId="0" applyNumberFormat="1" applyFont="1" applyFill="1" applyBorder="1" applyAlignment="1">
      <alignment horizontal="center"/>
    </xf>
    <xf numFmtId="178" fontId="1" fillId="38" borderId="81" xfId="0" applyNumberFormat="1" applyFont="1" applyFill="1" applyBorder="1" applyAlignment="1">
      <alignment horizontal="center"/>
    </xf>
    <xf numFmtId="178" fontId="1" fillId="38" borderId="82" xfId="0" applyNumberFormat="1" applyFont="1" applyFill="1" applyBorder="1" applyAlignment="1">
      <alignment horizontal="center"/>
    </xf>
    <xf numFmtId="178" fontId="1" fillId="38" borderId="84" xfId="0" applyNumberFormat="1" applyFont="1" applyFill="1" applyBorder="1" applyAlignment="1">
      <alignment horizontal="center"/>
    </xf>
    <xf numFmtId="178" fontId="1" fillId="38" borderId="83" xfId="0" applyNumberFormat="1" applyFont="1" applyFill="1" applyBorder="1" applyAlignment="1">
      <alignment horizontal="center"/>
    </xf>
    <xf numFmtId="178" fontId="1" fillId="34" borderId="21" xfId="0" applyNumberFormat="1" applyFont="1" applyFill="1" applyBorder="1" applyAlignment="1">
      <alignment horizontal="center"/>
    </xf>
    <xf numFmtId="0" fontId="1" fillId="33" borderId="91" xfId="0" applyFont="1" applyFill="1" applyBorder="1" applyAlignment="1">
      <alignment horizontal="center" vertical="top" textRotation="180" wrapText="1"/>
    </xf>
    <xf numFmtId="0" fontId="1" fillId="33" borderId="92" xfId="0" applyFont="1" applyFill="1" applyBorder="1" applyAlignment="1">
      <alignment horizontal="center" vertical="top" textRotation="180" wrapText="1"/>
    </xf>
    <xf numFmtId="0" fontId="1" fillId="33" borderId="93" xfId="0" applyFont="1" applyFill="1" applyBorder="1" applyAlignment="1">
      <alignment horizontal="center" vertical="top" textRotation="180" wrapText="1"/>
    </xf>
    <xf numFmtId="0" fontId="1" fillId="33" borderId="94" xfId="0" applyFont="1" applyFill="1" applyBorder="1" applyAlignment="1">
      <alignment horizontal="center" vertical="top" textRotation="180" wrapText="1"/>
    </xf>
    <xf numFmtId="0" fontId="1" fillId="33" borderId="60" xfId="0" applyFont="1" applyFill="1" applyBorder="1" applyAlignment="1">
      <alignment horizontal="center" vertical="top" textRotation="180" wrapText="1"/>
    </xf>
    <xf numFmtId="0" fontId="1" fillId="0" borderId="95" xfId="0" applyFont="1" applyBorder="1" applyAlignment="1">
      <alignment horizontal="center" textRotation="180"/>
    </xf>
    <xf numFmtId="0" fontId="1" fillId="0" borderId="96" xfId="0" applyFont="1" applyBorder="1" applyAlignment="1">
      <alignment horizontal="center" textRotation="180"/>
    </xf>
    <xf numFmtId="0" fontId="1" fillId="0" borderId="97" xfId="0" applyFont="1" applyBorder="1" applyAlignment="1">
      <alignment horizontal="center" textRotation="180"/>
    </xf>
    <xf numFmtId="0" fontId="0" fillId="0" borderId="61" xfId="0" applyBorder="1" applyAlignment="1">
      <alignment/>
    </xf>
    <xf numFmtId="0" fontId="7" fillId="0" borderId="18" xfId="0" applyFont="1" applyBorder="1" applyAlignment="1">
      <alignment wrapText="1"/>
    </xf>
    <xf numFmtId="0" fontId="9" fillId="0" borderId="19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98" xfId="0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7</xdr:row>
      <xdr:rowOff>76200</xdr:rowOff>
    </xdr:from>
    <xdr:to>
      <xdr:col>1</xdr:col>
      <xdr:colOff>1047750</xdr:colOff>
      <xdr:row>7</xdr:row>
      <xdr:rowOff>76200</xdr:rowOff>
    </xdr:to>
    <xdr:sp>
      <xdr:nvSpPr>
        <xdr:cNvPr id="1" name="Gerade Verbindung mit Pfeil 2"/>
        <xdr:cNvSpPr>
          <a:spLocks/>
        </xdr:cNvSpPr>
      </xdr:nvSpPr>
      <xdr:spPr>
        <a:xfrm>
          <a:off x="1085850" y="1219200"/>
          <a:ext cx="190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7</xdr:row>
      <xdr:rowOff>133350</xdr:rowOff>
    </xdr:from>
    <xdr:to>
      <xdr:col>1</xdr:col>
      <xdr:colOff>514350</xdr:colOff>
      <xdr:row>7</xdr:row>
      <xdr:rowOff>304800</xdr:rowOff>
    </xdr:to>
    <xdr:sp>
      <xdr:nvSpPr>
        <xdr:cNvPr id="2" name="Gerade Verbindung mit Pfeil 3"/>
        <xdr:cNvSpPr>
          <a:spLocks/>
        </xdr:cNvSpPr>
      </xdr:nvSpPr>
      <xdr:spPr>
        <a:xfrm rot="5400000">
          <a:off x="742950" y="1276350"/>
          <a:ext cx="0" cy="1714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D65"/>
  <sheetViews>
    <sheetView showZeros="0" zoomScalePageLayoutView="0" workbookViewId="0" topLeftCell="A34">
      <pane xSplit="3" topLeftCell="D1" activePane="topRight" state="frozen"/>
      <selection pane="topLeft" activeCell="A16" sqref="A16"/>
      <selection pane="topRight" activeCell="B55" sqref="B55:Z65"/>
    </sheetView>
  </sheetViews>
  <sheetFormatPr defaultColWidth="11.421875" defaultRowHeight="12.75"/>
  <cols>
    <col min="1" max="1" width="3.28125" style="0" customWidth="1"/>
    <col min="2" max="2" width="20.57421875" style="0" customWidth="1"/>
    <col min="3" max="3" width="38.00390625" style="0" customWidth="1"/>
    <col min="4" max="4" width="2.57421875" style="73" customWidth="1"/>
    <col min="5" max="5" width="4.7109375" style="17" customWidth="1"/>
    <col min="6" max="23" width="3.8515625" style="17" customWidth="1"/>
    <col min="24" max="24" width="3.00390625" style="51" customWidth="1"/>
    <col min="25" max="25" width="0" style="52" hidden="1" customWidth="1"/>
    <col min="26" max="26" width="7.421875" style="51" customWidth="1"/>
    <col min="27" max="27" width="5.28125" style="17" customWidth="1"/>
    <col min="28" max="28" width="4.7109375" style="0" customWidth="1"/>
  </cols>
  <sheetData>
    <row r="1" spans="1:30" ht="104.25" customHeight="1">
      <c r="A1" s="8"/>
      <c r="B1" s="1" t="s">
        <v>0</v>
      </c>
      <c r="C1" s="1" t="s">
        <v>1</v>
      </c>
      <c r="D1" s="152" t="s">
        <v>21</v>
      </c>
      <c r="E1" s="78"/>
      <c r="F1" s="155" t="s">
        <v>66</v>
      </c>
      <c r="G1" s="156"/>
      <c r="H1" s="155" t="s">
        <v>67</v>
      </c>
      <c r="I1" s="156"/>
      <c r="J1" s="155" t="s">
        <v>68</v>
      </c>
      <c r="K1" s="156"/>
      <c r="L1" s="144" t="s">
        <v>73</v>
      </c>
      <c r="M1" s="145"/>
      <c r="N1" s="144" t="s">
        <v>86</v>
      </c>
      <c r="O1" s="145"/>
      <c r="P1" s="155" t="s">
        <v>84</v>
      </c>
      <c r="Q1" s="156"/>
      <c r="R1" s="155" t="s">
        <v>69</v>
      </c>
      <c r="S1" s="156"/>
      <c r="T1" s="155" t="s">
        <v>89</v>
      </c>
      <c r="U1" s="156"/>
      <c r="V1" s="155" t="s">
        <v>72</v>
      </c>
      <c r="W1" s="156"/>
      <c r="X1" s="180" t="s">
        <v>22</v>
      </c>
      <c r="AC1" s="178"/>
      <c r="AD1" s="178"/>
    </row>
    <row r="2" spans="1:30" ht="12.75" customHeight="1">
      <c r="A2" s="175"/>
      <c r="B2" s="167" t="s">
        <v>42</v>
      </c>
      <c r="C2" s="168"/>
      <c r="D2" s="153"/>
      <c r="E2" s="4">
        <v>13</v>
      </c>
      <c r="F2" s="148"/>
      <c r="G2" s="149"/>
      <c r="H2" s="173"/>
      <c r="I2" s="174"/>
      <c r="J2" s="159">
        <v>5.4</v>
      </c>
      <c r="K2" s="160"/>
      <c r="L2" s="159">
        <v>17.3</v>
      </c>
      <c r="M2" s="160"/>
      <c r="N2" s="148"/>
      <c r="O2" s="149"/>
      <c r="P2" s="187" t="s">
        <v>135</v>
      </c>
      <c r="Q2" s="160"/>
      <c r="R2" s="186">
        <v>8.6</v>
      </c>
      <c r="S2" s="162"/>
      <c r="T2" s="159">
        <v>11</v>
      </c>
      <c r="U2" s="160"/>
      <c r="V2" s="183">
        <v>4.1</v>
      </c>
      <c r="W2" s="164"/>
      <c r="X2" s="181"/>
      <c r="AC2" s="179"/>
      <c r="AD2" s="179"/>
    </row>
    <row r="3" spans="1:30" ht="12.75" customHeight="1">
      <c r="A3" s="175"/>
      <c r="B3" s="169"/>
      <c r="C3" s="170"/>
      <c r="D3" s="153"/>
      <c r="E3" s="5">
        <v>15</v>
      </c>
      <c r="F3" s="176"/>
      <c r="G3" s="177"/>
      <c r="H3" s="163">
        <v>35.2</v>
      </c>
      <c r="I3" s="164"/>
      <c r="J3" s="161">
        <v>9.6</v>
      </c>
      <c r="K3" s="162"/>
      <c r="L3" s="161">
        <v>21.6</v>
      </c>
      <c r="M3" s="162"/>
      <c r="N3" s="150"/>
      <c r="O3" s="151"/>
      <c r="P3" s="186" t="s">
        <v>134</v>
      </c>
      <c r="Q3" s="162"/>
      <c r="R3" s="186">
        <v>11</v>
      </c>
      <c r="S3" s="162"/>
      <c r="T3" s="161">
        <v>44</v>
      </c>
      <c r="U3" s="162"/>
      <c r="V3" s="183">
        <v>4.1</v>
      </c>
      <c r="W3" s="164"/>
      <c r="X3" s="181"/>
      <c r="AC3" s="179"/>
      <c r="AD3" s="179"/>
    </row>
    <row r="4" spans="1:30" ht="12.75" customHeight="1">
      <c r="A4" s="175"/>
      <c r="B4" s="169"/>
      <c r="C4" s="170"/>
      <c r="D4" s="153"/>
      <c r="E4" s="5">
        <v>17</v>
      </c>
      <c r="F4" s="176"/>
      <c r="G4" s="177"/>
      <c r="H4" s="163">
        <v>70.4</v>
      </c>
      <c r="I4" s="164"/>
      <c r="J4" s="161">
        <v>14.4</v>
      </c>
      <c r="K4" s="162"/>
      <c r="L4" s="161">
        <v>30.2</v>
      </c>
      <c r="M4" s="162"/>
      <c r="N4" s="161">
        <v>12.6</v>
      </c>
      <c r="O4" s="162"/>
      <c r="P4" s="186" t="s">
        <v>136</v>
      </c>
      <c r="Q4" s="162"/>
      <c r="R4" s="186">
        <v>14.6</v>
      </c>
      <c r="S4" s="162"/>
      <c r="T4" s="186" t="s">
        <v>70</v>
      </c>
      <c r="U4" s="162"/>
      <c r="V4" s="183">
        <v>7.6</v>
      </c>
      <c r="W4" s="164"/>
      <c r="X4" s="181"/>
      <c r="AC4" s="179"/>
      <c r="AD4" s="179"/>
    </row>
    <row r="5" spans="1:30" ht="12.75" customHeight="1">
      <c r="A5" s="175"/>
      <c r="B5" s="171"/>
      <c r="C5" s="172"/>
      <c r="D5" s="153"/>
      <c r="E5" s="79" t="s">
        <v>2</v>
      </c>
      <c r="F5" s="157">
        <v>86.4</v>
      </c>
      <c r="G5" s="158"/>
      <c r="H5" s="157">
        <v>105.6</v>
      </c>
      <c r="I5" s="158"/>
      <c r="J5" s="165"/>
      <c r="K5" s="166"/>
      <c r="L5" s="184">
        <v>43.2</v>
      </c>
      <c r="M5" s="185"/>
      <c r="N5" s="146">
        <v>12.6</v>
      </c>
      <c r="O5" s="147"/>
      <c r="P5" s="184" t="s">
        <v>137</v>
      </c>
      <c r="Q5" s="147"/>
      <c r="R5" s="184">
        <v>14.6</v>
      </c>
      <c r="S5" s="147"/>
      <c r="T5" s="184" t="s">
        <v>71</v>
      </c>
      <c r="U5" s="147"/>
      <c r="V5" s="188">
        <v>7.6</v>
      </c>
      <c r="W5" s="158"/>
      <c r="X5" s="181"/>
      <c r="AC5" s="179"/>
      <c r="AD5" s="179"/>
    </row>
    <row r="6" spans="1:24" ht="34.5" customHeight="1">
      <c r="A6" s="2"/>
      <c r="B6" s="9" t="s">
        <v>14</v>
      </c>
      <c r="C6" s="86" t="s">
        <v>126</v>
      </c>
      <c r="D6" s="154"/>
      <c r="E6" s="75"/>
      <c r="F6" s="10" t="s">
        <v>3</v>
      </c>
      <c r="G6" s="11" t="s">
        <v>4</v>
      </c>
      <c r="H6" s="10" t="s">
        <v>3</v>
      </c>
      <c r="I6" s="11" t="s">
        <v>4</v>
      </c>
      <c r="J6" s="10" t="s">
        <v>3</v>
      </c>
      <c r="K6" s="11" t="s">
        <v>4</v>
      </c>
      <c r="L6" s="10" t="s">
        <v>3</v>
      </c>
      <c r="M6" s="11" t="s">
        <v>4</v>
      </c>
      <c r="N6" s="10" t="s">
        <v>3</v>
      </c>
      <c r="O6" s="11" t="s">
        <v>4</v>
      </c>
      <c r="P6" s="10" t="s">
        <v>3</v>
      </c>
      <c r="Q6" s="11" t="s">
        <v>4</v>
      </c>
      <c r="R6" s="10" t="s">
        <v>3</v>
      </c>
      <c r="S6" s="11" t="s">
        <v>4</v>
      </c>
      <c r="T6" s="10" t="s">
        <v>3</v>
      </c>
      <c r="U6" s="11" t="s">
        <v>4</v>
      </c>
      <c r="V6" s="10" t="s">
        <v>3</v>
      </c>
      <c r="W6" s="11" t="s">
        <v>4</v>
      </c>
      <c r="X6" s="182"/>
    </row>
    <row r="7" spans="1:24" ht="12.75">
      <c r="A7" s="3" t="s">
        <v>5</v>
      </c>
      <c r="B7" s="6" t="s">
        <v>94</v>
      </c>
      <c r="C7" s="6" t="s">
        <v>91</v>
      </c>
      <c r="D7" s="62">
        <f aca="true" t="shared" si="0" ref="D7:D53">COUNTIF(F7:W7,"*)")</f>
        <v>1</v>
      </c>
      <c r="E7" s="68">
        <f aca="true" t="shared" si="1" ref="E7:E14">SUM(G7+I7+K7+M7+O7+Q7+S7+U7+W7)</f>
        <v>16</v>
      </c>
      <c r="F7" s="61" t="s">
        <v>87</v>
      </c>
      <c r="G7" s="43"/>
      <c r="H7" s="61" t="s">
        <v>87</v>
      </c>
      <c r="I7" s="43"/>
      <c r="J7" s="61">
        <v>1</v>
      </c>
      <c r="K7" s="43">
        <v>6</v>
      </c>
      <c r="L7" s="61" t="s">
        <v>61</v>
      </c>
      <c r="M7" s="43"/>
      <c r="N7" s="61" t="s">
        <v>87</v>
      </c>
      <c r="O7" s="43"/>
      <c r="P7" s="61" t="s">
        <v>87</v>
      </c>
      <c r="Q7" s="43"/>
      <c r="R7" s="61">
        <v>2</v>
      </c>
      <c r="S7" s="43">
        <v>6</v>
      </c>
      <c r="T7" s="61" t="s">
        <v>87</v>
      </c>
      <c r="U7" s="43"/>
      <c r="V7" s="61">
        <v>2</v>
      </c>
      <c r="W7" s="43">
        <v>4</v>
      </c>
      <c r="X7" s="62"/>
    </row>
    <row r="8" spans="1:24" ht="12.75">
      <c r="A8" s="3" t="s">
        <v>6</v>
      </c>
      <c r="B8" s="22" t="s">
        <v>59</v>
      </c>
      <c r="C8" s="6" t="s">
        <v>45</v>
      </c>
      <c r="D8" s="49">
        <f t="shared" si="0"/>
        <v>1</v>
      </c>
      <c r="E8" s="68">
        <f t="shared" si="1"/>
        <v>11</v>
      </c>
      <c r="F8" s="13" t="s">
        <v>87</v>
      </c>
      <c r="G8" s="14"/>
      <c r="H8" s="13" t="s">
        <v>87</v>
      </c>
      <c r="I8" s="14"/>
      <c r="J8" s="13">
        <v>2</v>
      </c>
      <c r="K8" s="14">
        <v>4</v>
      </c>
      <c r="L8" s="12" t="s">
        <v>61</v>
      </c>
      <c r="M8" s="14"/>
      <c r="N8" s="12" t="s">
        <v>87</v>
      </c>
      <c r="O8" s="14"/>
      <c r="P8" s="12">
        <v>10</v>
      </c>
      <c r="Q8" s="14">
        <v>3</v>
      </c>
      <c r="R8" s="12" t="s">
        <v>87</v>
      </c>
      <c r="S8" s="14"/>
      <c r="T8" s="12" t="s">
        <v>107</v>
      </c>
      <c r="U8" s="14">
        <v>4</v>
      </c>
      <c r="V8" s="13">
        <v>6</v>
      </c>
      <c r="W8" s="14"/>
      <c r="X8" s="47"/>
    </row>
    <row r="9" spans="1:24" ht="12.75">
      <c r="A9" s="3" t="s">
        <v>7</v>
      </c>
      <c r="B9" s="6" t="s">
        <v>105</v>
      </c>
      <c r="C9" s="6" t="s">
        <v>45</v>
      </c>
      <c r="D9" s="49">
        <f t="shared" si="0"/>
        <v>1</v>
      </c>
      <c r="E9" s="68">
        <f t="shared" si="1"/>
        <v>10</v>
      </c>
      <c r="F9" s="13" t="s">
        <v>87</v>
      </c>
      <c r="G9" s="14"/>
      <c r="H9" s="13" t="s">
        <v>87</v>
      </c>
      <c r="I9" s="14"/>
      <c r="J9" s="13" t="s">
        <v>61</v>
      </c>
      <c r="K9" s="14"/>
      <c r="L9" s="13" t="s">
        <v>87</v>
      </c>
      <c r="M9" s="14"/>
      <c r="N9" s="13" t="s">
        <v>87</v>
      </c>
      <c r="O9" s="14"/>
      <c r="P9" s="12" t="s">
        <v>87</v>
      </c>
      <c r="Q9" s="14"/>
      <c r="R9" s="12" t="s">
        <v>87</v>
      </c>
      <c r="S9" s="14"/>
      <c r="T9" s="12" t="s">
        <v>106</v>
      </c>
      <c r="U9" s="14">
        <v>8</v>
      </c>
      <c r="V9" s="13">
        <v>4</v>
      </c>
      <c r="W9" s="14">
        <v>2</v>
      </c>
      <c r="X9" s="47"/>
    </row>
    <row r="10" spans="1:24" ht="12.75">
      <c r="A10" s="3" t="s">
        <v>8</v>
      </c>
      <c r="B10" s="29" t="s">
        <v>93</v>
      </c>
      <c r="C10" s="29" t="s">
        <v>44</v>
      </c>
      <c r="D10" s="49">
        <f t="shared" si="0"/>
        <v>1</v>
      </c>
      <c r="E10" s="68">
        <f t="shared" si="1"/>
        <v>8</v>
      </c>
      <c r="F10" s="21" t="s">
        <v>87</v>
      </c>
      <c r="G10" s="30"/>
      <c r="H10" s="21" t="s">
        <v>87</v>
      </c>
      <c r="I10" s="30"/>
      <c r="J10" s="21">
        <v>4</v>
      </c>
      <c r="K10" s="30">
        <v>2</v>
      </c>
      <c r="L10" s="21" t="s">
        <v>61</v>
      </c>
      <c r="M10" s="30"/>
      <c r="N10" s="21" t="s">
        <v>87</v>
      </c>
      <c r="O10" s="30"/>
      <c r="P10" s="12" t="s">
        <v>87</v>
      </c>
      <c r="Q10" s="30"/>
      <c r="R10" s="12" t="s">
        <v>87</v>
      </c>
      <c r="S10" s="30"/>
      <c r="T10" s="12">
        <v>8</v>
      </c>
      <c r="U10" s="30">
        <v>5</v>
      </c>
      <c r="V10" s="21">
        <v>5</v>
      </c>
      <c r="W10" s="30">
        <v>1</v>
      </c>
      <c r="X10" s="72"/>
    </row>
    <row r="11" spans="1:24" ht="12.75">
      <c r="A11" s="3" t="s">
        <v>9</v>
      </c>
      <c r="B11" s="29" t="s">
        <v>92</v>
      </c>
      <c r="C11" s="29" t="s">
        <v>91</v>
      </c>
      <c r="D11" s="49">
        <f t="shared" si="0"/>
        <v>1</v>
      </c>
      <c r="E11" s="68">
        <f t="shared" si="1"/>
        <v>3</v>
      </c>
      <c r="F11" s="21" t="s">
        <v>87</v>
      </c>
      <c r="G11" s="30"/>
      <c r="H11" s="21" t="s">
        <v>87</v>
      </c>
      <c r="I11" s="30"/>
      <c r="J11" s="21">
        <v>3</v>
      </c>
      <c r="K11" s="30">
        <v>3</v>
      </c>
      <c r="L11" s="21" t="s">
        <v>61</v>
      </c>
      <c r="M11" s="30"/>
      <c r="N11" s="21" t="s">
        <v>87</v>
      </c>
      <c r="O11" s="30"/>
      <c r="P11" s="12" t="s">
        <v>87</v>
      </c>
      <c r="Q11" s="30"/>
      <c r="R11" s="12" t="s">
        <v>87</v>
      </c>
      <c r="S11" s="30"/>
      <c r="T11" s="12" t="s">
        <v>87</v>
      </c>
      <c r="U11" s="30"/>
      <c r="V11" s="21" t="s">
        <v>87</v>
      </c>
      <c r="W11" s="30"/>
      <c r="X11" s="72"/>
    </row>
    <row r="12" spans="1:24" ht="12.75">
      <c r="A12" s="3" t="s">
        <v>10</v>
      </c>
      <c r="B12" s="29" t="s">
        <v>83</v>
      </c>
      <c r="C12" s="6" t="s">
        <v>45</v>
      </c>
      <c r="D12" s="49">
        <f t="shared" si="0"/>
        <v>1</v>
      </c>
      <c r="E12" s="68">
        <f t="shared" si="1"/>
        <v>1</v>
      </c>
      <c r="F12" s="21" t="s">
        <v>87</v>
      </c>
      <c r="G12" s="30"/>
      <c r="H12" s="21" t="s">
        <v>87</v>
      </c>
      <c r="I12" s="30"/>
      <c r="J12" s="94">
        <v>5</v>
      </c>
      <c r="K12" s="30">
        <v>1</v>
      </c>
      <c r="L12" s="21" t="s">
        <v>61</v>
      </c>
      <c r="M12" s="30"/>
      <c r="N12" s="21" t="s">
        <v>87</v>
      </c>
      <c r="O12" s="30"/>
      <c r="P12" s="12" t="s">
        <v>87</v>
      </c>
      <c r="Q12" s="30"/>
      <c r="R12" s="12" t="s">
        <v>87</v>
      </c>
      <c r="S12" s="30"/>
      <c r="T12" s="12" t="s">
        <v>87</v>
      </c>
      <c r="U12" s="30"/>
      <c r="V12" s="21" t="s">
        <v>87</v>
      </c>
      <c r="W12" s="30"/>
      <c r="X12" s="72"/>
    </row>
    <row r="13" spans="1:24" ht="12.75">
      <c r="A13" s="3" t="s">
        <v>11</v>
      </c>
      <c r="B13" s="29" t="s">
        <v>90</v>
      </c>
      <c r="C13" s="29" t="s">
        <v>91</v>
      </c>
      <c r="D13" s="49">
        <f t="shared" si="0"/>
        <v>1</v>
      </c>
      <c r="E13" s="68">
        <f t="shared" si="1"/>
        <v>1</v>
      </c>
      <c r="F13" s="21" t="s">
        <v>87</v>
      </c>
      <c r="G13" s="30"/>
      <c r="H13" s="21" t="s">
        <v>87</v>
      </c>
      <c r="I13" s="30"/>
      <c r="J13" s="94">
        <v>7</v>
      </c>
      <c r="K13" s="30"/>
      <c r="L13" s="21">
        <v>7</v>
      </c>
      <c r="M13" s="30"/>
      <c r="N13" s="21" t="s">
        <v>87</v>
      </c>
      <c r="O13" s="30"/>
      <c r="P13" s="12" t="s">
        <v>87</v>
      </c>
      <c r="Q13" s="30"/>
      <c r="R13" s="12" t="s">
        <v>61</v>
      </c>
      <c r="S13" s="30"/>
      <c r="T13" s="12">
        <v>15</v>
      </c>
      <c r="U13" s="30">
        <v>1</v>
      </c>
      <c r="V13" s="21">
        <v>9</v>
      </c>
      <c r="W13" s="30"/>
      <c r="X13" s="72"/>
    </row>
    <row r="14" spans="1:24" ht="12.75">
      <c r="A14" s="3" t="s">
        <v>12</v>
      </c>
      <c r="B14" s="29" t="s">
        <v>82</v>
      </c>
      <c r="C14" s="29" t="s">
        <v>45</v>
      </c>
      <c r="D14" s="49">
        <f t="shared" si="0"/>
        <v>1</v>
      </c>
      <c r="E14" s="68">
        <f t="shared" si="1"/>
        <v>0</v>
      </c>
      <c r="F14" s="21" t="s">
        <v>87</v>
      </c>
      <c r="G14" s="30"/>
      <c r="H14" s="21" t="s">
        <v>87</v>
      </c>
      <c r="I14" s="30"/>
      <c r="J14" s="138">
        <v>6</v>
      </c>
      <c r="K14" s="30"/>
      <c r="L14" s="21" t="s">
        <v>61</v>
      </c>
      <c r="M14" s="30"/>
      <c r="N14" s="21" t="s">
        <v>87</v>
      </c>
      <c r="O14" s="30"/>
      <c r="P14" s="12" t="s">
        <v>87</v>
      </c>
      <c r="Q14" s="30"/>
      <c r="R14" s="91" t="s">
        <v>87</v>
      </c>
      <c r="S14" s="30"/>
      <c r="T14" s="91" t="s">
        <v>87</v>
      </c>
      <c r="U14" s="30"/>
      <c r="V14" s="21" t="s">
        <v>87</v>
      </c>
      <c r="W14" s="30"/>
      <c r="X14" s="72"/>
    </row>
    <row r="15" spans="1:24" ht="12.75">
      <c r="A15" s="3"/>
      <c r="B15" s="7"/>
      <c r="C15" s="7"/>
      <c r="D15" s="50">
        <f t="shared" si="0"/>
        <v>0</v>
      </c>
      <c r="E15" s="76"/>
      <c r="F15" s="15"/>
      <c r="G15" s="16"/>
      <c r="H15" s="15"/>
      <c r="I15" s="16"/>
      <c r="J15" s="15"/>
      <c r="K15" s="16"/>
      <c r="L15" s="15"/>
      <c r="M15" s="16"/>
      <c r="N15" s="15"/>
      <c r="O15" s="16"/>
      <c r="P15" s="15"/>
      <c r="Q15" s="16"/>
      <c r="R15" s="15"/>
      <c r="S15" s="16"/>
      <c r="T15" s="15"/>
      <c r="U15" s="16"/>
      <c r="V15" s="15"/>
      <c r="W15" s="16"/>
      <c r="X15" s="48">
        <f>Z15+AA15</f>
        <v>0</v>
      </c>
    </row>
    <row r="16" spans="1:24" ht="29.25">
      <c r="A16" s="2"/>
      <c r="B16" s="9" t="s">
        <v>15</v>
      </c>
      <c r="C16" s="86" t="s">
        <v>126</v>
      </c>
      <c r="D16" s="53">
        <f t="shared" si="0"/>
        <v>0</v>
      </c>
      <c r="E16" s="20"/>
      <c r="F16" s="10" t="s">
        <v>3</v>
      </c>
      <c r="G16" s="11" t="s">
        <v>4</v>
      </c>
      <c r="H16" s="10" t="s">
        <v>3</v>
      </c>
      <c r="I16" s="11" t="s">
        <v>4</v>
      </c>
      <c r="J16" s="10" t="s">
        <v>3</v>
      </c>
      <c r="K16" s="11" t="s">
        <v>4</v>
      </c>
      <c r="L16" s="10" t="s">
        <v>3</v>
      </c>
      <c r="M16" s="11" t="s">
        <v>4</v>
      </c>
      <c r="N16" s="10" t="s">
        <v>3</v>
      </c>
      <c r="O16" s="11" t="s">
        <v>4</v>
      </c>
      <c r="P16" s="10" t="s">
        <v>3</v>
      </c>
      <c r="Q16" s="11" t="s">
        <v>4</v>
      </c>
      <c r="R16" s="10" t="s">
        <v>3</v>
      </c>
      <c r="S16" s="11" t="s">
        <v>4</v>
      </c>
      <c r="T16" s="10" t="s">
        <v>3</v>
      </c>
      <c r="U16" s="11" t="s">
        <v>4</v>
      </c>
      <c r="V16" s="10" t="s">
        <v>3</v>
      </c>
      <c r="W16" s="11" t="s">
        <v>4</v>
      </c>
      <c r="X16" s="53">
        <f>Z16+AA16</f>
        <v>0</v>
      </c>
    </row>
    <row r="17" spans="1:24" ht="12.75">
      <c r="A17" s="3" t="s">
        <v>5</v>
      </c>
      <c r="B17" s="6" t="s">
        <v>103</v>
      </c>
      <c r="C17" s="6" t="s">
        <v>104</v>
      </c>
      <c r="D17" s="62">
        <f t="shared" si="0"/>
        <v>1</v>
      </c>
      <c r="E17" s="68">
        <f aca="true" t="shared" si="2" ref="E17:E22">SUM(G17+I17+K17+M17+O17+Q17+S17+U17+W17)</f>
        <v>86</v>
      </c>
      <c r="F17" s="61" t="s">
        <v>87</v>
      </c>
      <c r="G17" s="43"/>
      <c r="H17" s="61" t="s">
        <v>87</v>
      </c>
      <c r="I17" s="43"/>
      <c r="J17" s="61" t="s">
        <v>61</v>
      </c>
      <c r="K17" s="43"/>
      <c r="L17" s="61" t="s">
        <v>87</v>
      </c>
      <c r="M17" s="43"/>
      <c r="N17" s="61" t="s">
        <v>87</v>
      </c>
      <c r="O17" s="43"/>
      <c r="P17" s="61" t="s">
        <v>121</v>
      </c>
      <c r="Q17" s="43">
        <v>24</v>
      </c>
      <c r="R17" s="61">
        <v>7</v>
      </c>
      <c r="S17" s="43">
        <v>2</v>
      </c>
      <c r="T17" s="61" t="s">
        <v>108</v>
      </c>
      <c r="U17" s="43">
        <v>54</v>
      </c>
      <c r="V17" s="61">
        <v>1</v>
      </c>
      <c r="W17" s="43">
        <v>6</v>
      </c>
      <c r="X17" s="62"/>
    </row>
    <row r="18" spans="1:24" ht="12.75">
      <c r="A18" s="3" t="s">
        <v>6</v>
      </c>
      <c r="B18" s="6" t="s">
        <v>62</v>
      </c>
      <c r="C18" s="6" t="s">
        <v>45</v>
      </c>
      <c r="D18" s="49">
        <f t="shared" si="0"/>
        <v>1</v>
      </c>
      <c r="E18" s="68">
        <f t="shared" si="2"/>
        <v>8</v>
      </c>
      <c r="F18" s="12" t="s">
        <v>87</v>
      </c>
      <c r="G18" s="74"/>
      <c r="H18" s="12">
        <v>21</v>
      </c>
      <c r="I18" s="74"/>
      <c r="J18" s="12">
        <v>3</v>
      </c>
      <c r="K18" s="74">
        <v>3</v>
      </c>
      <c r="L18" s="12" t="s">
        <v>61</v>
      </c>
      <c r="M18" s="74"/>
      <c r="N18" s="12" t="s">
        <v>87</v>
      </c>
      <c r="O18" s="74"/>
      <c r="P18" s="12">
        <v>23</v>
      </c>
      <c r="Q18" s="74">
        <v>1</v>
      </c>
      <c r="R18" s="12" t="s">
        <v>87</v>
      </c>
      <c r="S18" s="74"/>
      <c r="T18" s="12" t="s">
        <v>109</v>
      </c>
      <c r="U18" s="74">
        <v>4</v>
      </c>
      <c r="V18" s="12">
        <v>6</v>
      </c>
      <c r="W18" s="74"/>
      <c r="X18" s="49"/>
    </row>
    <row r="19" spans="1:24" ht="12.75">
      <c r="A19" s="3" t="s">
        <v>7</v>
      </c>
      <c r="B19" s="6" t="s">
        <v>81</v>
      </c>
      <c r="C19" s="29" t="s">
        <v>43</v>
      </c>
      <c r="D19" s="49">
        <f t="shared" si="0"/>
        <v>1</v>
      </c>
      <c r="E19" s="68">
        <f t="shared" si="2"/>
        <v>4</v>
      </c>
      <c r="F19" s="13" t="s">
        <v>87</v>
      </c>
      <c r="G19" s="14"/>
      <c r="H19" s="13" t="s">
        <v>87</v>
      </c>
      <c r="I19" s="14"/>
      <c r="J19" s="13">
        <v>2</v>
      </c>
      <c r="K19" s="14">
        <v>4</v>
      </c>
      <c r="L19" s="12" t="s">
        <v>61</v>
      </c>
      <c r="M19" s="14"/>
      <c r="N19" s="12" t="s">
        <v>87</v>
      </c>
      <c r="O19" s="14"/>
      <c r="P19" s="12" t="s">
        <v>87</v>
      </c>
      <c r="Q19" s="14"/>
      <c r="R19" s="12" t="s">
        <v>87</v>
      </c>
      <c r="S19" s="14"/>
      <c r="T19" s="12" t="s">
        <v>87</v>
      </c>
      <c r="U19" s="14"/>
      <c r="V19" s="13">
        <v>7</v>
      </c>
      <c r="W19" s="14"/>
      <c r="X19" s="47"/>
    </row>
    <row r="20" spans="1:24" ht="12.75">
      <c r="A20" s="3" t="s">
        <v>8</v>
      </c>
      <c r="B20" s="6" t="s">
        <v>88</v>
      </c>
      <c r="C20" s="29" t="s">
        <v>45</v>
      </c>
      <c r="D20" s="49">
        <f t="shared" si="0"/>
        <v>1</v>
      </c>
      <c r="E20" s="68">
        <f t="shared" si="2"/>
        <v>3</v>
      </c>
      <c r="F20" s="13" t="s">
        <v>87</v>
      </c>
      <c r="G20" s="14"/>
      <c r="H20" s="13">
        <v>31</v>
      </c>
      <c r="I20" s="14"/>
      <c r="J20" s="13">
        <v>5</v>
      </c>
      <c r="K20" s="14">
        <v>1</v>
      </c>
      <c r="L20" s="13" t="s">
        <v>61</v>
      </c>
      <c r="M20" s="14"/>
      <c r="N20" s="13" t="s">
        <v>87</v>
      </c>
      <c r="O20" s="14"/>
      <c r="P20" s="12">
        <v>28</v>
      </c>
      <c r="Q20" s="14">
        <v>1</v>
      </c>
      <c r="R20" s="12" t="s">
        <v>87</v>
      </c>
      <c r="S20" s="14"/>
      <c r="T20" s="12">
        <v>21</v>
      </c>
      <c r="U20" s="14">
        <v>1</v>
      </c>
      <c r="V20" s="13" t="s">
        <v>87</v>
      </c>
      <c r="W20" s="14"/>
      <c r="X20" s="47"/>
    </row>
    <row r="21" spans="1:24" ht="12.75">
      <c r="A21" s="3" t="s">
        <v>9</v>
      </c>
      <c r="B21" s="29" t="s">
        <v>80</v>
      </c>
      <c r="C21" s="29" t="s">
        <v>43</v>
      </c>
      <c r="D21" s="49">
        <f t="shared" si="0"/>
        <v>1</v>
      </c>
      <c r="E21" s="68">
        <f t="shared" si="2"/>
        <v>2</v>
      </c>
      <c r="F21" s="21" t="s">
        <v>87</v>
      </c>
      <c r="G21" s="30"/>
      <c r="H21" s="21" t="s">
        <v>87</v>
      </c>
      <c r="I21" s="30"/>
      <c r="J21" s="95">
        <v>6</v>
      </c>
      <c r="K21" s="30"/>
      <c r="L21" s="21" t="s">
        <v>61</v>
      </c>
      <c r="M21" s="30"/>
      <c r="N21" s="21" t="s">
        <v>87</v>
      </c>
      <c r="O21" s="30"/>
      <c r="P21" s="91" t="s">
        <v>87</v>
      </c>
      <c r="Q21" s="30"/>
      <c r="R21" s="91" t="s">
        <v>87</v>
      </c>
      <c r="S21" s="30"/>
      <c r="T21" s="91" t="s">
        <v>87</v>
      </c>
      <c r="U21" s="30"/>
      <c r="V21" s="94">
        <v>4</v>
      </c>
      <c r="W21" s="30">
        <v>2</v>
      </c>
      <c r="X21" s="72"/>
    </row>
    <row r="22" spans="1:24" ht="12.75">
      <c r="A22" s="3" t="s">
        <v>10</v>
      </c>
      <c r="B22" s="39" t="s">
        <v>95</v>
      </c>
      <c r="C22" s="6" t="s">
        <v>96</v>
      </c>
      <c r="D22" s="49">
        <f t="shared" si="0"/>
        <v>1</v>
      </c>
      <c r="E22" s="68">
        <f t="shared" si="2"/>
        <v>2</v>
      </c>
      <c r="F22" s="13" t="s">
        <v>87</v>
      </c>
      <c r="G22" s="14"/>
      <c r="H22" s="13" t="s">
        <v>87</v>
      </c>
      <c r="I22" s="30"/>
      <c r="J22" s="94">
        <v>4</v>
      </c>
      <c r="K22" s="30">
        <v>2</v>
      </c>
      <c r="L22" s="13" t="s">
        <v>61</v>
      </c>
      <c r="M22" s="14"/>
      <c r="N22" s="13" t="s">
        <v>87</v>
      </c>
      <c r="O22" s="14"/>
      <c r="P22" s="12" t="s">
        <v>87</v>
      </c>
      <c r="Q22" s="30"/>
      <c r="R22" s="12" t="s">
        <v>87</v>
      </c>
      <c r="S22" s="30"/>
      <c r="T22" s="12" t="s">
        <v>87</v>
      </c>
      <c r="U22" s="30"/>
      <c r="V22" s="21" t="s">
        <v>87</v>
      </c>
      <c r="W22" s="30"/>
      <c r="X22" s="72"/>
    </row>
    <row r="23" spans="1:24" ht="12.75">
      <c r="A23" s="3"/>
      <c r="B23" s="71"/>
      <c r="C23" s="7"/>
      <c r="D23" s="50">
        <f t="shared" si="0"/>
        <v>0</v>
      </c>
      <c r="E23" s="76"/>
      <c r="F23" s="15"/>
      <c r="G23" s="16"/>
      <c r="H23" s="15"/>
      <c r="I23" s="16"/>
      <c r="J23" s="15"/>
      <c r="K23" s="16"/>
      <c r="L23" s="15"/>
      <c r="M23" s="16"/>
      <c r="N23" s="15"/>
      <c r="O23" s="16"/>
      <c r="P23" s="15"/>
      <c r="Q23" s="16"/>
      <c r="R23" s="15"/>
      <c r="S23" s="16"/>
      <c r="T23" s="15"/>
      <c r="U23" s="16"/>
      <c r="V23" s="15"/>
      <c r="W23" s="16"/>
      <c r="X23" s="48"/>
    </row>
    <row r="24" spans="1:24" ht="29.25">
      <c r="A24" s="2"/>
      <c r="B24" s="9" t="s">
        <v>17</v>
      </c>
      <c r="C24" s="86" t="s">
        <v>126</v>
      </c>
      <c r="D24" s="53">
        <f t="shared" si="0"/>
        <v>0</v>
      </c>
      <c r="E24" s="20"/>
      <c r="F24" s="10" t="s">
        <v>3</v>
      </c>
      <c r="G24" s="11" t="s">
        <v>4</v>
      </c>
      <c r="H24" s="10" t="s">
        <v>3</v>
      </c>
      <c r="I24" s="11" t="s">
        <v>4</v>
      </c>
      <c r="J24" s="10" t="s">
        <v>3</v>
      </c>
      <c r="K24" s="11" t="s">
        <v>4</v>
      </c>
      <c r="L24" s="10" t="s">
        <v>3</v>
      </c>
      <c r="M24" s="11" t="s">
        <v>4</v>
      </c>
      <c r="N24" s="10" t="s">
        <v>3</v>
      </c>
      <c r="O24" s="11" t="s">
        <v>4</v>
      </c>
      <c r="P24" s="10" t="s">
        <v>3</v>
      </c>
      <c r="Q24" s="11" t="s">
        <v>4</v>
      </c>
      <c r="R24" s="10" t="s">
        <v>3</v>
      </c>
      <c r="S24" s="11" t="s">
        <v>4</v>
      </c>
      <c r="T24" s="10" t="s">
        <v>3</v>
      </c>
      <c r="U24" s="11" t="s">
        <v>4</v>
      </c>
      <c r="V24" s="10" t="s">
        <v>3</v>
      </c>
      <c r="W24" s="11" t="s">
        <v>4</v>
      </c>
      <c r="X24" s="53">
        <f>Z24+AA24</f>
        <v>0</v>
      </c>
    </row>
    <row r="25" spans="1:24" ht="12.75">
      <c r="A25" s="3" t="s">
        <v>5</v>
      </c>
      <c r="B25" s="22" t="s">
        <v>55</v>
      </c>
      <c r="C25" s="6" t="s">
        <v>43</v>
      </c>
      <c r="D25" s="62">
        <f t="shared" si="0"/>
        <v>1</v>
      </c>
      <c r="E25" s="68">
        <f aca="true" t="shared" si="3" ref="E25:E34">SUM(G25+I25+K25+M25+O25+Q25+S25+U25+W25)</f>
        <v>73</v>
      </c>
      <c r="F25" s="61" t="s">
        <v>87</v>
      </c>
      <c r="G25" s="43"/>
      <c r="H25" s="61" t="s">
        <v>61</v>
      </c>
      <c r="I25" s="43"/>
      <c r="J25" s="139">
        <v>1</v>
      </c>
      <c r="K25" s="43">
        <v>6</v>
      </c>
      <c r="L25" s="61">
        <v>2</v>
      </c>
      <c r="M25" s="43">
        <v>8</v>
      </c>
      <c r="N25" s="61">
        <v>2</v>
      </c>
      <c r="O25" s="43">
        <v>4</v>
      </c>
      <c r="P25" s="61">
        <v>2</v>
      </c>
      <c r="Q25" s="43">
        <v>17</v>
      </c>
      <c r="R25" s="61" t="s">
        <v>87</v>
      </c>
      <c r="S25" s="43"/>
      <c r="T25" s="61" t="s">
        <v>111</v>
      </c>
      <c r="U25" s="43">
        <v>32</v>
      </c>
      <c r="V25" s="141">
        <v>1</v>
      </c>
      <c r="W25" s="43">
        <v>6</v>
      </c>
      <c r="X25" s="62"/>
    </row>
    <row r="26" spans="1:24" ht="12.75">
      <c r="A26" s="3" t="s">
        <v>6</v>
      </c>
      <c r="B26" s="22" t="s">
        <v>58</v>
      </c>
      <c r="C26" s="6" t="s">
        <v>45</v>
      </c>
      <c r="D26" s="49">
        <f t="shared" si="0"/>
        <v>1</v>
      </c>
      <c r="E26" s="68">
        <f t="shared" si="3"/>
        <v>73</v>
      </c>
      <c r="F26" s="12" t="s">
        <v>87</v>
      </c>
      <c r="G26" s="74"/>
      <c r="H26" s="12">
        <v>5</v>
      </c>
      <c r="I26" s="74">
        <v>11</v>
      </c>
      <c r="J26" s="142">
        <v>2</v>
      </c>
      <c r="K26" s="74">
        <v>4</v>
      </c>
      <c r="L26" s="12" t="s">
        <v>61</v>
      </c>
      <c r="M26" s="74"/>
      <c r="N26" s="12">
        <v>3</v>
      </c>
      <c r="O26" s="74">
        <v>3</v>
      </c>
      <c r="P26" s="12">
        <v>8</v>
      </c>
      <c r="Q26" s="74">
        <v>14</v>
      </c>
      <c r="R26" s="12">
        <v>11</v>
      </c>
      <c r="S26" s="74"/>
      <c r="T26" s="140" t="s">
        <v>110</v>
      </c>
      <c r="U26" s="74">
        <v>41</v>
      </c>
      <c r="V26" s="12">
        <v>6</v>
      </c>
      <c r="W26" s="74"/>
      <c r="X26" s="49"/>
    </row>
    <row r="27" spans="1:24" ht="12.75">
      <c r="A27" s="3" t="s">
        <v>7</v>
      </c>
      <c r="B27" s="22" t="s">
        <v>99</v>
      </c>
      <c r="C27" s="29" t="s">
        <v>44</v>
      </c>
      <c r="D27" s="49">
        <f t="shared" si="0"/>
        <v>1</v>
      </c>
      <c r="E27" s="68">
        <f t="shared" si="3"/>
        <v>56</v>
      </c>
      <c r="F27" s="13" t="s">
        <v>87</v>
      </c>
      <c r="G27" s="14"/>
      <c r="H27" s="13" t="s">
        <v>61</v>
      </c>
      <c r="I27" s="14"/>
      <c r="J27" s="13" t="s">
        <v>87</v>
      </c>
      <c r="K27" s="14"/>
      <c r="L27" s="13" t="s">
        <v>87</v>
      </c>
      <c r="M27" s="14"/>
      <c r="N27" s="13">
        <v>1</v>
      </c>
      <c r="O27" s="14">
        <v>6</v>
      </c>
      <c r="P27" s="97" t="s">
        <v>122</v>
      </c>
      <c r="Q27" s="14">
        <v>50</v>
      </c>
      <c r="R27" s="13" t="s">
        <v>87</v>
      </c>
      <c r="S27" s="14"/>
      <c r="T27" s="13" t="s">
        <v>87</v>
      </c>
      <c r="U27" s="14"/>
      <c r="V27" s="13" t="s">
        <v>87</v>
      </c>
      <c r="W27" s="14"/>
      <c r="X27" s="47"/>
    </row>
    <row r="28" spans="1:24" ht="12.75">
      <c r="A28" s="3" t="s">
        <v>8</v>
      </c>
      <c r="B28" s="6" t="s">
        <v>57</v>
      </c>
      <c r="C28" s="6" t="s">
        <v>45</v>
      </c>
      <c r="D28" s="49">
        <f t="shared" si="0"/>
        <v>1</v>
      </c>
      <c r="E28" s="68">
        <f t="shared" si="3"/>
        <v>40</v>
      </c>
      <c r="F28" s="13" t="s">
        <v>87</v>
      </c>
      <c r="G28" s="14"/>
      <c r="H28" s="13">
        <v>11</v>
      </c>
      <c r="I28" s="14">
        <v>5</v>
      </c>
      <c r="J28" s="13">
        <v>4</v>
      </c>
      <c r="K28" s="14">
        <v>2</v>
      </c>
      <c r="L28" s="13" t="s">
        <v>61</v>
      </c>
      <c r="M28" s="14"/>
      <c r="N28" s="13">
        <v>6</v>
      </c>
      <c r="O28" s="14"/>
      <c r="P28" s="13">
        <v>7</v>
      </c>
      <c r="Q28" s="14">
        <v>16</v>
      </c>
      <c r="R28" s="13">
        <v>4</v>
      </c>
      <c r="S28" s="14">
        <v>5</v>
      </c>
      <c r="T28" s="13">
        <v>15</v>
      </c>
      <c r="U28" s="14">
        <v>10</v>
      </c>
      <c r="V28" s="13">
        <v>4</v>
      </c>
      <c r="W28" s="14">
        <v>2</v>
      </c>
      <c r="X28" s="47"/>
    </row>
    <row r="29" spans="1:24" ht="12.75">
      <c r="A29" s="3" t="s">
        <v>9</v>
      </c>
      <c r="B29" s="22" t="s">
        <v>52</v>
      </c>
      <c r="C29" s="6" t="s">
        <v>44</v>
      </c>
      <c r="D29" s="49">
        <f t="shared" si="0"/>
        <v>1</v>
      </c>
      <c r="E29" s="68">
        <f t="shared" si="3"/>
        <v>17</v>
      </c>
      <c r="F29" s="13" t="s">
        <v>87</v>
      </c>
      <c r="G29" s="14"/>
      <c r="H29" s="13">
        <v>25</v>
      </c>
      <c r="I29" s="14"/>
      <c r="J29" s="13">
        <v>6</v>
      </c>
      <c r="K29" s="14"/>
      <c r="L29" s="13" t="s">
        <v>61</v>
      </c>
      <c r="M29" s="14"/>
      <c r="N29" s="13" t="s">
        <v>87</v>
      </c>
      <c r="O29" s="14"/>
      <c r="P29" s="13">
        <v>13</v>
      </c>
      <c r="Q29" s="14">
        <v>7</v>
      </c>
      <c r="R29" s="13" t="s">
        <v>87</v>
      </c>
      <c r="S29" s="14"/>
      <c r="T29" s="13">
        <v>16</v>
      </c>
      <c r="U29" s="14">
        <v>9</v>
      </c>
      <c r="V29" s="13">
        <v>5</v>
      </c>
      <c r="W29" s="14">
        <v>1</v>
      </c>
      <c r="X29" s="47"/>
    </row>
    <row r="30" spans="1:24" ht="12.75">
      <c r="A30" s="3" t="s">
        <v>10</v>
      </c>
      <c r="B30" s="22" t="s">
        <v>79</v>
      </c>
      <c r="C30" s="6" t="s">
        <v>43</v>
      </c>
      <c r="D30" s="49">
        <f t="shared" si="0"/>
        <v>1</v>
      </c>
      <c r="E30" s="68">
        <f t="shared" si="3"/>
        <v>13</v>
      </c>
      <c r="F30" s="13" t="s">
        <v>87</v>
      </c>
      <c r="G30" s="14"/>
      <c r="H30" s="13" t="s">
        <v>61</v>
      </c>
      <c r="I30" s="14"/>
      <c r="J30" s="13">
        <v>8</v>
      </c>
      <c r="K30" s="14"/>
      <c r="L30" s="13">
        <v>9</v>
      </c>
      <c r="M30" s="14"/>
      <c r="N30" s="13">
        <v>7</v>
      </c>
      <c r="O30" s="14"/>
      <c r="P30" s="13" t="s">
        <v>123</v>
      </c>
      <c r="Q30" s="14">
        <v>4</v>
      </c>
      <c r="R30" s="13">
        <v>15</v>
      </c>
      <c r="S30" s="14"/>
      <c r="T30" s="13" t="s">
        <v>112</v>
      </c>
      <c r="U30" s="14">
        <v>9</v>
      </c>
      <c r="V30" s="12">
        <v>7</v>
      </c>
      <c r="W30" s="14"/>
      <c r="X30" s="47"/>
    </row>
    <row r="31" spans="1:24" ht="12.75">
      <c r="A31" s="3" t="s">
        <v>11</v>
      </c>
      <c r="B31" s="39" t="s">
        <v>102</v>
      </c>
      <c r="C31" s="6" t="s">
        <v>43</v>
      </c>
      <c r="D31" s="49">
        <f t="shared" si="0"/>
        <v>1</v>
      </c>
      <c r="E31" s="68">
        <f t="shared" si="3"/>
        <v>8</v>
      </c>
      <c r="F31" s="13" t="s">
        <v>87</v>
      </c>
      <c r="G31" s="14"/>
      <c r="H31" s="13" t="s">
        <v>61</v>
      </c>
      <c r="I31" s="14"/>
      <c r="J31" s="13" t="s">
        <v>87</v>
      </c>
      <c r="K31" s="14"/>
      <c r="L31" s="13" t="s">
        <v>87</v>
      </c>
      <c r="M31" s="14"/>
      <c r="N31" s="13" t="s">
        <v>87</v>
      </c>
      <c r="O31" s="14"/>
      <c r="P31" s="13" t="s">
        <v>87</v>
      </c>
      <c r="Q31" s="14"/>
      <c r="R31" s="13" t="s">
        <v>87</v>
      </c>
      <c r="S31" s="14"/>
      <c r="T31" s="13" t="s">
        <v>113</v>
      </c>
      <c r="U31" s="14">
        <v>8</v>
      </c>
      <c r="V31" s="13">
        <v>9</v>
      </c>
      <c r="W31" s="14"/>
      <c r="X31" s="47"/>
    </row>
    <row r="32" spans="1:24" ht="12.75">
      <c r="A32" s="3" t="s">
        <v>12</v>
      </c>
      <c r="B32" s="6" t="s">
        <v>78</v>
      </c>
      <c r="C32" s="6" t="s">
        <v>65</v>
      </c>
      <c r="D32" s="49">
        <f t="shared" si="0"/>
        <v>1</v>
      </c>
      <c r="E32" s="68">
        <f t="shared" si="3"/>
        <v>3</v>
      </c>
      <c r="F32" s="13" t="s">
        <v>87</v>
      </c>
      <c r="G32" s="19"/>
      <c r="H32" s="13">
        <v>22</v>
      </c>
      <c r="I32" s="19"/>
      <c r="J32" s="13">
        <v>7</v>
      </c>
      <c r="K32" s="19"/>
      <c r="L32" s="13">
        <v>7</v>
      </c>
      <c r="M32" s="14">
        <v>2</v>
      </c>
      <c r="N32" s="13">
        <v>5</v>
      </c>
      <c r="O32" s="14">
        <v>1</v>
      </c>
      <c r="P32" s="13" t="s">
        <v>87</v>
      </c>
      <c r="Q32" s="14"/>
      <c r="R32" s="13" t="s">
        <v>61</v>
      </c>
      <c r="S32" s="14"/>
      <c r="T32" s="13" t="s">
        <v>87</v>
      </c>
      <c r="U32" s="14"/>
      <c r="V32" s="13" t="s">
        <v>87</v>
      </c>
      <c r="W32" s="14"/>
      <c r="X32" s="47"/>
    </row>
    <row r="33" spans="1:24" ht="12.75">
      <c r="A33" s="3" t="s">
        <v>13</v>
      </c>
      <c r="B33" s="29" t="s">
        <v>97</v>
      </c>
      <c r="C33" s="6" t="s">
        <v>51</v>
      </c>
      <c r="D33" s="49">
        <f t="shared" si="0"/>
        <v>1</v>
      </c>
      <c r="E33" s="68">
        <f t="shared" si="3"/>
        <v>1</v>
      </c>
      <c r="F33" s="13" t="s">
        <v>87</v>
      </c>
      <c r="G33" s="30"/>
      <c r="H33" s="13" t="s">
        <v>61</v>
      </c>
      <c r="I33" s="30"/>
      <c r="J33" s="13">
        <v>5</v>
      </c>
      <c r="K33" s="30">
        <v>1</v>
      </c>
      <c r="L33" s="13" t="s">
        <v>87</v>
      </c>
      <c r="M33" s="30"/>
      <c r="N33" s="13" t="s">
        <v>87</v>
      </c>
      <c r="O33" s="30"/>
      <c r="P33" s="21" t="s">
        <v>87</v>
      </c>
      <c r="Q33" s="30"/>
      <c r="R33" s="21" t="s">
        <v>87</v>
      </c>
      <c r="S33" s="30"/>
      <c r="T33" s="21" t="s">
        <v>87</v>
      </c>
      <c r="U33" s="30"/>
      <c r="V33" s="13" t="s">
        <v>87</v>
      </c>
      <c r="W33" s="30"/>
      <c r="X33" s="47"/>
    </row>
    <row r="34" spans="1:24" ht="12.75">
      <c r="A34" s="3" t="s">
        <v>20</v>
      </c>
      <c r="B34" s="39" t="s">
        <v>77</v>
      </c>
      <c r="C34" s="6" t="s">
        <v>45</v>
      </c>
      <c r="D34" s="49">
        <f t="shared" si="0"/>
        <v>1</v>
      </c>
      <c r="E34" s="68">
        <f t="shared" si="3"/>
        <v>0</v>
      </c>
      <c r="F34" s="21" t="s">
        <v>87</v>
      </c>
      <c r="G34" s="30"/>
      <c r="H34" s="21">
        <v>23</v>
      </c>
      <c r="I34" s="30"/>
      <c r="J34" s="21" t="s">
        <v>87</v>
      </c>
      <c r="K34" s="30"/>
      <c r="L34" s="21" t="s">
        <v>61</v>
      </c>
      <c r="M34" s="30"/>
      <c r="N34" s="21" t="s">
        <v>87</v>
      </c>
      <c r="O34" s="30"/>
      <c r="P34" s="21" t="s">
        <v>87</v>
      </c>
      <c r="Q34" s="30"/>
      <c r="R34" s="21" t="s">
        <v>87</v>
      </c>
      <c r="S34" s="30"/>
      <c r="T34" s="21" t="s">
        <v>87</v>
      </c>
      <c r="U34" s="30"/>
      <c r="V34" s="21" t="s">
        <v>87</v>
      </c>
      <c r="W34" s="30"/>
      <c r="X34" s="72"/>
    </row>
    <row r="35" spans="1:24" ht="12.75">
      <c r="A35" s="3"/>
      <c r="B35" s="7"/>
      <c r="C35" s="7"/>
      <c r="D35" s="48">
        <f t="shared" si="0"/>
        <v>0</v>
      </c>
      <c r="E35" s="76"/>
      <c r="F35" s="15"/>
      <c r="G35" s="16"/>
      <c r="H35" s="15"/>
      <c r="I35" s="16"/>
      <c r="J35" s="15"/>
      <c r="K35" s="16"/>
      <c r="L35" s="15"/>
      <c r="M35" s="16"/>
      <c r="N35" s="15"/>
      <c r="O35" s="16"/>
      <c r="P35" s="15"/>
      <c r="Q35" s="16"/>
      <c r="R35" s="15"/>
      <c r="S35" s="16"/>
      <c r="T35" s="15"/>
      <c r="U35" s="16"/>
      <c r="V35" s="15"/>
      <c r="W35" s="16"/>
      <c r="X35" s="48"/>
    </row>
    <row r="36" spans="1:24" ht="29.25">
      <c r="A36" s="2"/>
      <c r="B36" s="9" t="s">
        <v>16</v>
      </c>
      <c r="C36" s="86" t="s">
        <v>126</v>
      </c>
      <c r="D36" s="53">
        <f t="shared" si="0"/>
        <v>0</v>
      </c>
      <c r="E36" s="20"/>
      <c r="F36" s="10" t="s">
        <v>3</v>
      </c>
      <c r="G36" s="11" t="s">
        <v>4</v>
      </c>
      <c r="H36" s="10" t="s">
        <v>3</v>
      </c>
      <c r="I36" s="11" t="s">
        <v>4</v>
      </c>
      <c r="J36" s="10" t="s">
        <v>3</v>
      </c>
      <c r="K36" s="11" t="s">
        <v>4</v>
      </c>
      <c r="L36" s="10" t="s">
        <v>3</v>
      </c>
      <c r="M36" s="11" t="s">
        <v>4</v>
      </c>
      <c r="N36" s="10" t="s">
        <v>3</v>
      </c>
      <c r="O36" s="11" t="s">
        <v>4</v>
      </c>
      <c r="P36" s="10" t="s">
        <v>3</v>
      </c>
      <c r="Q36" s="11" t="s">
        <v>4</v>
      </c>
      <c r="R36" s="10" t="s">
        <v>3</v>
      </c>
      <c r="S36" s="11" t="s">
        <v>4</v>
      </c>
      <c r="T36" s="10" t="s">
        <v>3</v>
      </c>
      <c r="U36" s="11" t="s">
        <v>4</v>
      </c>
      <c r="V36" s="10" t="s">
        <v>3</v>
      </c>
      <c r="W36" s="11" t="s">
        <v>4</v>
      </c>
      <c r="X36" s="53">
        <f>Z36+AA36</f>
        <v>0</v>
      </c>
    </row>
    <row r="37" spans="1:24" ht="12.75">
      <c r="A37" s="3" t="s">
        <v>5</v>
      </c>
      <c r="B37" s="40" t="s">
        <v>53</v>
      </c>
      <c r="C37" s="6" t="s">
        <v>45</v>
      </c>
      <c r="D37" s="62">
        <f t="shared" si="0"/>
        <v>1</v>
      </c>
      <c r="E37" s="68">
        <f aca="true" t="shared" si="4" ref="E37:E52">SUM(G37+I37+K37+M37+O37+Q37+S37+U37+W37)</f>
        <v>108</v>
      </c>
      <c r="F37" s="13">
        <v>21</v>
      </c>
      <c r="G37" s="43"/>
      <c r="H37" s="61">
        <v>8</v>
      </c>
      <c r="I37" s="43">
        <v>13</v>
      </c>
      <c r="J37" s="61" t="s">
        <v>87</v>
      </c>
      <c r="K37" s="43"/>
      <c r="L37" s="61" t="s">
        <v>61</v>
      </c>
      <c r="M37" s="43"/>
      <c r="N37" s="61">
        <v>2</v>
      </c>
      <c r="O37" s="43">
        <v>4</v>
      </c>
      <c r="P37" s="12">
        <v>4</v>
      </c>
      <c r="Q37" s="43">
        <v>22</v>
      </c>
      <c r="R37" s="12">
        <v>7</v>
      </c>
      <c r="S37" s="43">
        <v>6</v>
      </c>
      <c r="T37" s="12" t="s">
        <v>114</v>
      </c>
      <c r="U37" s="43">
        <v>58</v>
      </c>
      <c r="V37" s="61" t="s">
        <v>100</v>
      </c>
      <c r="W37" s="43">
        <v>5</v>
      </c>
      <c r="X37" s="62"/>
    </row>
    <row r="38" spans="1:24" ht="12.75">
      <c r="A38" s="3" t="s">
        <v>6</v>
      </c>
      <c r="B38" s="29" t="s">
        <v>47</v>
      </c>
      <c r="C38" s="6" t="s">
        <v>43</v>
      </c>
      <c r="D38" s="49">
        <f t="shared" si="0"/>
        <v>1</v>
      </c>
      <c r="E38" s="68">
        <f t="shared" si="4"/>
        <v>80</v>
      </c>
      <c r="F38" s="13">
        <v>6</v>
      </c>
      <c r="G38" s="44">
        <v>15</v>
      </c>
      <c r="H38" s="21">
        <v>19</v>
      </c>
      <c r="I38" s="45">
        <v>2</v>
      </c>
      <c r="J38" s="21" t="s">
        <v>87</v>
      </c>
      <c r="K38" s="45"/>
      <c r="L38" s="13" t="s">
        <v>61</v>
      </c>
      <c r="M38" s="30"/>
      <c r="N38" s="13" t="s">
        <v>87</v>
      </c>
      <c r="O38" s="30"/>
      <c r="P38" s="21" t="s">
        <v>125</v>
      </c>
      <c r="Q38" s="30">
        <v>19</v>
      </c>
      <c r="R38" s="21" t="s">
        <v>87</v>
      </c>
      <c r="S38" s="30"/>
      <c r="T38" s="21" t="s">
        <v>115</v>
      </c>
      <c r="U38" s="30">
        <v>38</v>
      </c>
      <c r="V38" s="13">
        <v>1</v>
      </c>
      <c r="W38" s="30">
        <v>6</v>
      </c>
      <c r="X38" s="47"/>
    </row>
    <row r="39" spans="1:24" ht="12.75">
      <c r="A39" s="3" t="s">
        <v>7</v>
      </c>
      <c r="B39" s="29" t="s">
        <v>63</v>
      </c>
      <c r="C39" s="6" t="s">
        <v>45</v>
      </c>
      <c r="D39" s="49">
        <f t="shared" si="0"/>
        <v>1</v>
      </c>
      <c r="E39" s="68">
        <f t="shared" si="4"/>
        <v>77</v>
      </c>
      <c r="F39" s="13">
        <v>15</v>
      </c>
      <c r="G39" s="44">
        <v>6</v>
      </c>
      <c r="H39" s="21">
        <v>11</v>
      </c>
      <c r="I39" s="45">
        <v>10</v>
      </c>
      <c r="J39" s="21" t="s">
        <v>87</v>
      </c>
      <c r="K39" s="45"/>
      <c r="L39" s="13" t="s">
        <v>61</v>
      </c>
      <c r="M39" s="30"/>
      <c r="N39" s="13" t="s">
        <v>100</v>
      </c>
      <c r="O39" s="30">
        <v>5</v>
      </c>
      <c r="P39" s="21">
        <v>3</v>
      </c>
      <c r="Q39" s="30">
        <v>24</v>
      </c>
      <c r="R39" s="21">
        <v>8</v>
      </c>
      <c r="S39" s="30">
        <v>5</v>
      </c>
      <c r="T39" s="21" t="s">
        <v>117</v>
      </c>
      <c r="U39" s="30">
        <v>23</v>
      </c>
      <c r="V39" s="13">
        <v>2</v>
      </c>
      <c r="W39" s="30">
        <v>4</v>
      </c>
      <c r="X39" s="47"/>
    </row>
    <row r="40" spans="1:24" ht="12.75">
      <c r="A40" s="3" t="s">
        <v>8</v>
      </c>
      <c r="B40" s="29" t="s">
        <v>54</v>
      </c>
      <c r="C40" s="6" t="s">
        <v>43</v>
      </c>
      <c r="D40" s="49">
        <f t="shared" si="0"/>
        <v>1</v>
      </c>
      <c r="E40" s="68">
        <f t="shared" si="4"/>
        <v>63</v>
      </c>
      <c r="F40" s="13" t="s">
        <v>61</v>
      </c>
      <c r="G40" s="44"/>
      <c r="H40" s="21">
        <v>44</v>
      </c>
      <c r="I40" s="45"/>
      <c r="J40" s="21" t="s">
        <v>87</v>
      </c>
      <c r="K40" s="45"/>
      <c r="L40" s="96">
        <v>1</v>
      </c>
      <c r="M40" s="30">
        <v>6</v>
      </c>
      <c r="N40" s="13">
        <v>3</v>
      </c>
      <c r="O40" s="30">
        <v>3</v>
      </c>
      <c r="P40" s="21" t="s">
        <v>124</v>
      </c>
      <c r="Q40" s="30">
        <v>26</v>
      </c>
      <c r="R40" s="21">
        <v>6</v>
      </c>
      <c r="S40" s="30">
        <v>7</v>
      </c>
      <c r="T40" s="21" t="s">
        <v>119</v>
      </c>
      <c r="U40" s="30">
        <v>19</v>
      </c>
      <c r="V40" s="13">
        <v>4</v>
      </c>
      <c r="W40" s="30">
        <v>2</v>
      </c>
      <c r="X40" s="47"/>
    </row>
    <row r="41" spans="1:24" ht="12.75">
      <c r="A41" s="3" t="s">
        <v>9</v>
      </c>
      <c r="B41" s="39" t="s">
        <v>75</v>
      </c>
      <c r="C41" s="6" t="s">
        <v>45</v>
      </c>
      <c r="D41" s="49">
        <f t="shared" si="0"/>
        <v>1</v>
      </c>
      <c r="E41" s="68">
        <f t="shared" si="4"/>
        <v>63</v>
      </c>
      <c r="F41" s="13">
        <v>19</v>
      </c>
      <c r="G41" s="44">
        <v>2</v>
      </c>
      <c r="H41" s="21">
        <v>18</v>
      </c>
      <c r="I41" s="45">
        <v>3</v>
      </c>
      <c r="J41" s="21" t="s">
        <v>87</v>
      </c>
      <c r="K41" s="46"/>
      <c r="L41" s="13" t="s">
        <v>61</v>
      </c>
      <c r="M41" s="30"/>
      <c r="N41" s="96">
        <v>4</v>
      </c>
      <c r="O41" s="30">
        <v>2</v>
      </c>
      <c r="P41" s="21">
        <v>6</v>
      </c>
      <c r="Q41" s="30">
        <v>18</v>
      </c>
      <c r="R41" s="21">
        <v>14</v>
      </c>
      <c r="S41" s="30"/>
      <c r="T41" s="21" t="s">
        <v>116</v>
      </c>
      <c r="U41" s="30">
        <v>38</v>
      </c>
      <c r="V41" s="13" t="s">
        <v>87</v>
      </c>
      <c r="W41" s="30"/>
      <c r="X41" s="47"/>
    </row>
    <row r="42" spans="1:24" ht="12.75">
      <c r="A42" s="3" t="s">
        <v>10</v>
      </c>
      <c r="B42" s="29" t="s">
        <v>46</v>
      </c>
      <c r="C42" s="6" t="s">
        <v>44</v>
      </c>
      <c r="D42" s="49">
        <f t="shared" si="0"/>
        <v>1</v>
      </c>
      <c r="E42" s="68">
        <f t="shared" si="4"/>
        <v>45</v>
      </c>
      <c r="F42" s="13">
        <v>1</v>
      </c>
      <c r="G42" s="44">
        <v>25</v>
      </c>
      <c r="H42" s="21">
        <v>3</v>
      </c>
      <c r="I42" s="45">
        <v>20</v>
      </c>
      <c r="J42" s="21" t="s">
        <v>87</v>
      </c>
      <c r="K42" s="46"/>
      <c r="L42" s="13" t="s">
        <v>61</v>
      </c>
      <c r="M42" s="30"/>
      <c r="N42" s="13" t="s">
        <v>87</v>
      </c>
      <c r="O42" s="30"/>
      <c r="P42" s="21" t="s">
        <v>87</v>
      </c>
      <c r="Q42" s="30"/>
      <c r="R42" s="21" t="s">
        <v>87</v>
      </c>
      <c r="S42" s="30"/>
      <c r="T42" s="21" t="s">
        <v>87</v>
      </c>
      <c r="U42" s="30"/>
      <c r="V42" s="13" t="s">
        <v>87</v>
      </c>
      <c r="W42" s="30"/>
      <c r="X42" s="47"/>
    </row>
    <row r="43" spans="1:24" ht="12.75">
      <c r="A43" s="3" t="s">
        <v>11</v>
      </c>
      <c r="B43" s="29" t="s">
        <v>49</v>
      </c>
      <c r="C43" s="6" t="s">
        <v>44</v>
      </c>
      <c r="D43" s="49">
        <f t="shared" si="0"/>
        <v>1</v>
      </c>
      <c r="E43" s="68">
        <f t="shared" si="4"/>
        <v>41</v>
      </c>
      <c r="F43" s="21">
        <v>20</v>
      </c>
      <c r="G43" s="44">
        <v>1</v>
      </c>
      <c r="H43" s="21">
        <v>12</v>
      </c>
      <c r="I43" s="45">
        <v>9</v>
      </c>
      <c r="J43" s="21" t="s">
        <v>87</v>
      </c>
      <c r="K43" s="46"/>
      <c r="L43" s="21" t="s">
        <v>61</v>
      </c>
      <c r="M43" s="30"/>
      <c r="N43" s="21">
        <v>1</v>
      </c>
      <c r="O43" s="30">
        <v>6</v>
      </c>
      <c r="P43" s="21">
        <v>13</v>
      </c>
      <c r="Q43" s="30">
        <v>7</v>
      </c>
      <c r="R43" s="21">
        <v>11</v>
      </c>
      <c r="S43" s="30">
        <v>2</v>
      </c>
      <c r="T43" s="21" t="s">
        <v>118</v>
      </c>
      <c r="U43" s="30">
        <v>13</v>
      </c>
      <c r="V43" s="21">
        <v>3</v>
      </c>
      <c r="W43" s="30">
        <v>3</v>
      </c>
      <c r="X43" s="72"/>
    </row>
    <row r="44" spans="1:24" ht="12.75">
      <c r="A44" s="3" t="s">
        <v>12</v>
      </c>
      <c r="B44" s="29" t="s">
        <v>98</v>
      </c>
      <c r="C44" s="6" t="s">
        <v>45</v>
      </c>
      <c r="D44" s="49">
        <f t="shared" si="0"/>
        <v>1</v>
      </c>
      <c r="E44" s="68">
        <f t="shared" si="4"/>
        <v>29</v>
      </c>
      <c r="F44" s="21">
        <v>9</v>
      </c>
      <c r="G44" s="44">
        <v>12</v>
      </c>
      <c r="H44" s="21">
        <v>35</v>
      </c>
      <c r="I44" s="45"/>
      <c r="J44" s="21" t="s">
        <v>87</v>
      </c>
      <c r="K44" s="46"/>
      <c r="L44" s="21" t="s">
        <v>61</v>
      </c>
      <c r="M44" s="30"/>
      <c r="N44" s="21" t="s">
        <v>87</v>
      </c>
      <c r="O44" s="30"/>
      <c r="P44" s="21">
        <v>7</v>
      </c>
      <c r="Q44" s="30">
        <v>16</v>
      </c>
      <c r="R44" s="21" t="s">
        <v>87</v>
      </c>
      <c r="S44" s="30"/>
      <c r="T44" s="21" t="s">
        <v>87</v>
      </c>
      <c r="U44" s="30"/>
      <c r="V44" s="21">
        <v>5</v>
      </c>
      <c r="W44" s="30">
        <v>1</v>
      </c>
      <c r="X44" s="72"/>
    </row>
    <row r="45" spans="1:24" ht="12.75">
      <c r="A45" s="3" t="s">
        <v>13</v>
      </c>
      <c r="B45" s="29" t="s">
        <v>48</v>
      </c>
      <c r="C45" s="6" t="s">
        <v>45</v>
      </c>
      <c r="D45" s="49">
        <f t="shared" si="0"/>
        <v>1</v>
      </c>
      <c r="E45" s="68">
        <f t="shared" si="4"/>
        <v>25</v>
      </c>
      <c r="F45" s="13">
        <v>11</v>
      </c>
      <c r="G45" s="19">
        <v>10</v>
      </c>
      <c r="H45" s="13">
        <v>21</v>
      </c>
      <c r="I45" s="93"/>
      <c r="J45" s="13" t="s">
        <v>87</v>
      </c>
      <c r="K45" s="93"/>
      <c r="L45" s="13" t="s">
        <v>61</v>
      </c>
      <c r="M45" s="14"/>
      <c r="N45" s="13">
        <v>6</v>
      </c>
      <c r="O45" s="14"/>
      <c r="P45" s="13">
        <v>17</v>
      </c>
      <c r="Q45" s="14">
        <v>3</v>
      </c>
      <c r="R45" s="13">
        <v>16</v>
      </c>
      <c r="S45" s="14"/>
      <c r="T45" s="13">
        <v>13</v>
      </c>
      <c r="U45" s="14">
        <v>12</v>
      </c>
      <c r="V45" s="13">
        <v>7</v>
      </c>
      <c r="W45" s="14"/>
      <c r="X45" s="47"/>
    </row>
    <row r="46" spans="1:24" ht="12.75">
      <c r="A46" s="3" t="s">
        <v>20</v>
      </c>
      <c r="B46" s="6" t="s">
        <v>56</v>
      </c>
      <c r="C46" s="6" t="s">
        <v>45</v>
      </c>
      <c r="D46" s="49">
        <f t="shared" si="0"/>
        <v>1</v>
      </c>
      <c r="E46" s="68">
        <f t="shared" si="4"/>
        <v>21</v>
      </c>
      <c r="F46" s="12" t="s">
        <v>61</v>
      </c>
      <c r="G46" s="74"/>
      <c r="H46" s="12">
        <v>47</v>
      </c>
      <c r="I46" s="74"/>
      <c r="J46" s="12" t="s">
        <v>87</v>
      </c>
      <c r="K46" s="74"/>
      <c r="L46" s="12" t="s">
        <v>87</v>
      </c>
      <c r="M46" s="74"/>
      <c r="N46" s="12">
        <v>5</v>
      </c>
      <c r="O46" s="74">
        <v>1</v>
      </c>
      <c r="P46" s="12">
        <v>16</v>
      </c>
      <c r="Q46" s="74">
        <v>4</v>
      </c>
      <c r="R46" s="12">
        <v>20</v>
      </c>
      <c r="S46" s="74"/>
      <c r="T46" s="12" t="s">
        <v>120</v>
      </c>
      <c r="U46" s="74">
        <v>16</v>
      </c>
      <c r="V46" s="12" t="s">
        <v>87</v>
      </c>
      <c r="W46" s="74"/>
      <c r="X46" s="49"/>
    </row>
    <row r="47" spans="1:24" ht="12.75">
      <c r="A47" s="3" t="s">
        <v>24</v>
      </c>
      <c r="B47" s="6" t="s">
        <v>50</v>
      </c>
      <c r="C47" s="6" t="s">
        <v>45</v>
      </c>
      <c r="D47" s="49">
        <f t="shared" si="0"/>
        <v>1</v>
      </c>
      <c r="E47" s="68">
        <f t="shared" si="4"/>
        <v>6</v>
      </c>
      <c r="F47" s="13" t="s">
        <v>61</v>
      </c>
      <c r="G47" s="14"/>
      <c r="H47" s="13" t="s">
        <v>87</v>
      </c>
      <c r="I47" s="14"/>
      <c r="J47" s="13" t="s">
        <v>87</v>
      </c>
      <c r="K47" s="14"/>
      <c r="L47" s="13" t="s">
        <v>87</v>
      </c>
      <c r="M47" s="14"/>
      <c r="N47" s="13" t="s">
        <v>87</v>
      </c>
      <c r="O47" s="14"/>
      <c r="P47" s="13">
        <v>14</v>
      </c>
      <c r="Q47" s="14">
        <v>6</v>
      </c>
      <c r="R47" s="13" t="s">
        <v>87</v>
      </c>
      <c r="S47" s="14"/>
      <c r="T47" s="13" t="s">
        <v>87</v>
      </c>
      <c r="U47" s="14"/>
      <c r="V47" s="13" t="s">
        <v>87</v>
      </c>
      <c r="W47" s="14"/>
      <c r="X47" s="47"/>
    </row>
    <row r="48" spans="1:24" ht="12.75">
      <c r="A48" s="3" t="s">
        <v>23</v>
      </c>
      <c r="B48" s="6" t="s">
        <v>74</v>
      </c>
      <c r="C48" s="6" t="s">
        <v>45</v>
      </c>
      <c r="D48" s="49">
        <f t="shared" si="0"/>
        <v>1</v>
      </c>
      <c r="E48" s="68">
        <f t="shared" si="4"/>
        <v>1</v>
      </c>
      <c r="F48" s="13" t="s">
        <v>61</v>
      </c>
      <c r="G48" s="14"/>
      <c r="H48" s="13">
        <v>29</v>
      </c>
      <c r="I48" s="92"/>
      <c r="J48" s="13" t="s">
        <v>87</v>
      </c>
      <c r="K48" s="92"/>
      <c r="L48" s="13" t="s">
        <v>87</v>
      </c>
      <c r="M48" s="14"/>
      <c r="N48" s="13" t="s">
        <v>87</v>
      </c>
      <c r="O48" s="14"/>
      <c r="P48" s="13" t="s">
        <v>87</v>
      </c>
      <c r="Q48" s="14"/>
      <c r="R48" s="13">
        <v>15</v>
      </c>
      <c r="S48" s="14"/>
      <c r="T48" s="13">
        <v>19</v>
      </c>
      <c r="U48" s="14">
        <v>1</v>
      </c>
      <c r="V48" s="13">
        <v>6</v>
      </c>
      <c r="W48" s="14"/>
      <c r="X48" s="47"/>
    </row>
    <row r="49" spans="1:24" ht="12.75">
      <c r="A49" s="3" t="s">
        <v>25</v>
      </c>
      <c r="B49" s="22" t="s">
        <v>64</v>
      </c>
      <c r="C49" s="6" t="s">
        <v>65</v>
      </c>
      <c r="D49" s="49">
        <f t="shared" si="0"/>
        <v>1</v>
      </c>
      <c r="E49" s="68">
        <f t="shared" si="4"/>
        <v>0</v>
      </c>
      <c r="F49" s="13" t="s">
        <v>61</v>
      </c>
      <c r="G49" s="19"/>
      <c r="H49" s="13" t="s">
        <v>87</v>
      </c>
      <c r="I49" s="19"/>
      <c r="J49" s="13" t="s">
        <v>87</v>
      </c>
      <c r="K49" s="87"/>
      <c r="L49" s="13" t="s">
        <v>87</v>
      </c>
      <c r="M49" s="14"/>
      <c r="N49" s="96">
        <v>7</v>
      </c>
      <c r="O49" s="14"/>
      <c r="P49" s="13" t="s">
        <v>87</v>
      </c>
      <c r="Q49" s="14"/>
      <c r="R49" s="13" t="s">
        <v>87</v>
      </c>
      <c r="S49" s="14"/>
      <c r="T49" s="13" t="s">
        <v>87</v>
      </c>
      <c r="U49" s="14"/>
      <c r="V49" s="13" t="s">
        <v>87</v>
      </c>
      <c r="W49" s="14"/>
      <c r="X49" s="47"/>
    </row>
    <row r="50" spans="1:24" ht="12.75">
      <c r="A50" s="3" t="s">
        <v>26</v>
      </c>
      <c r="B50" s="6" t="s">
        <v>60</v>
      </c>
      <c r="C50" s="6" t="s">
        <v>45</v>
      </c>
      <c r="D50" s="49">
        <f t="shared" si="0"/>
        <v>1</v>
      </c>
      <c r="E50" s="68">
        <f t="shared" si="4"/>
        <v>0</v>
      </c>
      <c r="F50" s="13" t="s">
        <v>61</v>
      </c>
      <c r="G50" s="14"/>
      <c r="H50" s="13">
        <v>46</v>
      </c>
      <c r="I50" s="14"/>
      <c r="J50" s="13" t="s">
        <v>87</v>
      </c>
      <c r="K50" s="14"/>
      <c r="L50" s="13" t="s">
        <v>87</v>
      </c>
      <c r="M50" s="14"/>
      <c r="N50" s="13" t="s">
        <v>87</v>
      </c>
      <c r="O50" s="14"/>
      <c r="P50" s="13" t="s">
        <v>87</v>
      </c>
      <c r="Q50" s="14"/>
      <c r="R50" s="97">
        <v>22</v>
      </c>
      <c r="S50" s="14"/>
      <c r="T50" s="13" t="s">
        <v>87</v>
      </c>
      <c r="U50" s="14"/>
      <c r="V50" s="96">
        <v>8</v>
      </c>
      <c r="W50" s="14"/>
      <c r="X50" s="47"/>
    </row>
    <row r="51" spans="1:24" ht="12.75">
      <c r="A51" s="3" t="s">
        <v>27</v>
      </c>
      <c r="B51" s="6" t="s">
        <v>85</v>
      </c>
      <c r="C51" s="6" t="s">
        <v>44</v>
      </c>
      <c r="D51" s="49">
        <f t="shared" si="0"/>
        <v>1</v>
      </c>
      <c r="E51" s="68">
        <f t="shared" si="4"/>
        <v>0</v>
      </c>
      <c r="F51" s="13" t="s">
        <v>61</v>
      </c>
      <c r="G51" s="19"/>
      <c r="H51" s="13" t="s">
        <v>87</v>
      </c>
      <c r="I51" s="19"/>
      <c r="J51" s="13" t="s">
        <v>87</v>
      </c>
      <c r="K51" s="87"/>
      <c r="L51" s="13" t="s">
        <v>87</v>
      </c>
      <c r="M51" s="14"/>
      <c r="N51" s="13" t="s">
        <v>87</v>
      </c>
      <c r="O51" s="14"/>
      <c r="P51" s="13" t="s">
        <v>87</v>
      </c>
      <c r="Q51" s="14"/>
      <c r="R51" s="13" t="s">
        <v>87</v>
      </c>
      <c r="S51" s="14"/>
      <c r="T51" s="13" t="s">
        <v>87</v>
      </c>
      <c r="U51" s="14"/>
      <c r="V51" s="96">
        <v>9</v>
      </c>
      <c r="W51" s="14"/>
      <c r="X51" s="47"/>
    </row>
    <row r="52" spans="1:24" ht="12.75">
      <c r="A52" s="3" t="s">
        <v>28</v>
      </c>
      <c r="B52" s="29" t="s">
        <v>76</v>
      </c>
      <c r="C52" s="6" t="s">
        <v>43</v>
      </c>
      <c r="D52" s="49">
        <f t="shared" si="0"/>
        <v>1</v>
      </c>
      <c r="E52" s="68">
        <f t="shared" si="4"/>
        <v>0</v>
      </c>
      <c r="F52" s="13" t="s">
        <v>61</v>
      </c>
      <c r="G52" s="44"/>
      <c r="H52" s="13" t="s">
        <v>87</v>
      </c>
      <c r="I52" s="44"/>
      <c r="J52" s="13" t="s">
        <v>87</v>
      </c>
      <c r="K52" s="44"/>
      <c r="L52" s="13" t="s">
        <v>87</v>
      </c>
      <c r="M52" s="30"/>
      <c r="N52" s="13" t="s">
        <v>87</v>
      </c>
      <c r="O52" s="30"/>
      <c r="P52" s="21" t="s">
        <v>87</v>
      </c>
      <c r="Q52" s="30"/>
      <c r="R52" s="21" t="s">
        <v>87</v>
      </c>
      <c r="S52" s="30"/>
      <c r="T52" s="21" t="s">
        <v>87</v>
      </c>
      <c r="U52" s="30"/>
      <c r="V52" s="13" t="s">
        <v>87</v>
      </c>
      <c r="W52" s="30"/>
      <c r="X52" s="47"/>
    </row>
    <row r="53" spans="1:24" ht="12.75">
      <c r="A53" s="3"/>
      <c r="B53" s="7"/>
      <c r="C53" s="7"/>
      <c r="D53" s="48">
        <f t="shared" si="0"/>
        <v>0</v>
      </c>
      <c r="E53" s="36"/>
      <c r="F53" s="41"/>
      <c r="G53" s="42"/>
      <c r="H53" s="41"/>
      <c r="I53" s="42"/>
      <c r="J53" s="15"/>
      <c r="K53" s="16"/>
      <c r="L53" s="15"/>
      <c r="M53" s="16"/>
      <c r="N53" s="15"/>
      <c r="O53" s="16"/>
      <c r="P53" s="15"/>
      <c r="Q53" s="16"/>
      <c r="R53" s="15"/>
      <c r="S53" s="16"/>
      <c r="T53" s="15"/>
      <c r="U53" s="16"/>
      <c r="V53" s="15"/>
      <c r="W53" s="16"/>
      <c r="X53" s="48">
        <f>Z53+AA53</f>
        <v>0</v>
      </c>
    </row>
    <row r="54" spans="1:24" ht="12.75">
      <c r="A54" s="32"/>
      <c r="B54" s="32"/>
      <c r="C54" s="37" t="s">
        <v>19</v>
      </c>
      <c r="D54" s="49"/>
      <c r="E54" s="68">
        <f>SUM(E7:E53)</f>
        <v>998</v>
      </c>
      <c r="F54" s="23"/>
      <c r="G54" s="23">
        <f>SUM(G7:G53)</f>
        <v>71</v>
      </c>
      <c r="H54" s="23"/>
      <c r="I54" s="23">
        <f>SUM(I7:I53)</f>
        <v>73</v>
      </c>
      <c r="J54" s="23"/>
      <c r="K54" s="23">
        <f>SUM(K7:K53)</f>
        <v>39</v>
      </c>
      <c r="L54" s="23"/>
      <c r="M54" s="23">
        <f>SUM(M7:M53)</f>
        <v>16</v>
      </c>
      <c r="N54" s="23"/>
      <c r="O54" s="23">
        <f>SUM(O7:O53)</f>
        <v>35</v>
      </c>
      <c r="P54" s="23"/>
      <c r="Q54" s="23">
        <f>SUM(Q7:Q53)</f>
        <v>282</v>
      </c>
      <c r="R54" s="23"/>
      <c r="S54" s="23">
        <f>SUM(S7:S53)</f>
        <v>33</v>
      </c>
      <c r="T54" s="23"/>
      <c r="U54" s="23">
        <f>SUM(U7:U53)</f>
        <v>404</v>
      </c>
      <c r="V54" s="23"/>
      <c r="W54" s="23">
        <f>SUM(W7:W53)</f>
        <v>45</v>
      </c>
      <c r="X54" s="49"/>
    </row>
    <row r="55" spans="1:24" ht="12.75">
      <c r="A55" s="33"/>
      <c r="B55" s="34" t="s">
        <v>18</v>
      </c>
      <c r="C55" s="6"/>
      <c r="D55" s="72"/>
      <c r="E55" s="18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47"/>
    </row>
    <row r="56" spans="1:26" ht="12.75">
      <c r="A56" s="34"/>
      <c r="B56" s="31" t="s">
        <v>5</v>
      </c>
      <c r="C56" s="6" t="s">
        <v>45</v>
      </c>
      <c r="D56" s="47"/>
      <c r="E56" s="18">
        <f>G56+I56+K56+M56+O56+Q56+S56+U56+X56+W56</f>
        <v>476</v>
      </c>
      <c r="F56" s="24"/>
      <c r="G56" s="24">
        <f>SUMIF($C$7:$W$53,C56,$G$7:$G$53)</f>
        <v>30</v>
      </c>
      <c r="H56" s="24"/>
      <c r="I56" s="24">
        <f aca="true" t="shared" si="5" ref="I56:I63">SUMIF($C$7:$W$53,C56,$I$7:$I$53)</f>
        <v>42</v>
      </c>
      <c r="J56" s="24">
        <f>SUMIF($C$7:$W$53,E56,$I$7:$I$53)</f>
        <v>0</v>
      </c>
      <c r="K56" s="24">
        <f aca="true" t="shared" si="6" ref="K56:K63">SUMIF($C$7:$W$53,C56,$K$7:$K$53)</f>
        <v>15</v>
      </c>
      <c r="L56" s="24"/>
      <c r="M56" s="24">
        <f aca="true" t="shared" si="7" ref="M56:M63">SUMIF($C$7:$W$53,C56,$M$7:$M$53)</f>
        <v>0</v>
      </c>
      <c r="N56" s="24"/>
      <c r="O56" s="24">
        <f>SUMIF($C$7:$W$53,C56,$O$7:$O$53)</f>
        <v>15</v>
      </c>
      <c r="P56" s="24"/>
      <c r="Q56" s="24">
        <f aca="true" t="shared" si="8" ref="Q56:Q63">SUMIF($C$7:$W$53,C56,$Q$7:$Q$53)</f>
        <v>128</v>
      </c>
      <c r="R56" s="24"/>
      <c r="S56" s="24">
        <f aca="true" t="shared" si="9" ref="S56:S63">SUMIF($C$7:$W$53,C56,$S$7:$S$53)</f>
        <v>16</v>
      </c>
      <c r="T56" s="24"/>
      <c r="U56" s="24">
        <f aca="true" t="shared" si="10" ref="U56:U63">SUMIF($C$7:$W$53,C56,$U$7:$U$53)</f>
        <v>216</v>
      </c>
      <c r="V56" s="24"/>
      <c r="W56" s="24">
        <f aca="true" t="shared" si="11" ref="W56:W63">SUMIF($C$7:$W$53,C56,$W$7:$W$53)</f>
        <v>14</v>
      </c>
      <c r="X56" s="69">
        <f>SUMIF($C$7:$W$53,C56,$X$7:$X$53)</f>
        <v>0</v>
      </c>
      <c r="Z56" s="66">
        <f aca="true" t="shared" si="12" ref="Z56:Z64">E56/$E$65</f>
        <v>0.47695390781563124</v>
      </c>
    </row>
    <row r="57" spans="1:26" ht="12.75">
      <c r="A57" s="34"/>
      <c r="B57" s="31" t="s">
        <v>6</v>
      </c>
      <c r="C57" s="6" t="s">
        <v>43</v>
      </c>
      <c r="D57" s="49"/>
      <c r="E57" s="18">
        <f aca="true" t="shared" si="13" ref="E57:E63">G57+I57+K57+M57+O57+Q57+S57+U57+X57+W57</f>
        <v>243</v>
      </c>
      <c r="F57" s="24"/>
      <c r="G57" s="24">
        <f aca="true" t="shared" si="14" ref="G57:G63">SUMIF($C$7:$W$53,C57,$G$7:$G$53)</f>
        <v>15</v>
      </c>
      <c r="H57" s="24"/>
      <c r="I57" s="24">
        <f t="shared" si="5"/>
        <v>2</v>
      </c>
      <c r="J57" s="24"/>
      <c r="K57" s="24">
        <f t="shared" si="6"/>
        <v>10</v>
      </c>
      <c r="L57" s="24"/>
      <c r="M57" s="24">
        <f t="shared" si="7"/>
        <v>14</v>
      </c>
      <c r="N57" s="24"/>
      <c r="O57" s="24">
        <f>SUMIF($C$7:$W$53,C57,$O$7:$O$53)</f>
        <v>7</v>
      </c>
      <c r="P57" s="24"/>
      <c r="Q57" s="24">
        <f t="shared" si="8"/>
        <v>66</v>
      </c>
      <c r="R57" s="24"/>
      <c r="S57" s="24">
        <f t="shared" si="9"/>
        <v>7</v>
      </c>
      <c r="T57" s="24"/>
      <c r="U57" s="24">
        <f t="shared" si="10"/>
        <v>106</v>
      </c>
      <c r="V57" s="24"/>
      <c r="W57" s="24">
        <f t="shared" si="11"/>
        <v>16</v>
      </c>
      <c r="X57" s="69">
        <f>SUMIF($C$7:$W$53,C57,$X$7:$X$53)</f>
        <v>0</v>
      </c>
      <c r="Z57" s="66">
        <f t="shared" si="12"/>
        <v>0.24348697394789579</v>
      </c>
    </row>
    <row r="58" spans="1:26" ht="12.75">
      <c r="A58" s="34"/>
      <c r="B58" s="31" t="s">
        <v>7</v>
      </c>
      <c r="C58" s="6" t="s">
        <v>44</v>
      </c>
      <c r="D58" s="47"/>
      <c r="E58" s="18">
        <f t="shared" si="13"/>
        <v>167</v>
      </c>
      <c r="F58" s="24"/>
      <c r="G58" s="24">
        <f t="shared" si="14"/>
        <v>26</v>
      </c>
      <c r="H58" s="24"/>
      <c r="I58" s="24">
        <f t="shared" si="5"/>
        <v>29</v>
      </c>
      <c r="J58" s="24"/>
      <c r="K58" s="24">
        <f t="shared" si="6"/>
        <v>2</v>
      </c>
      <c r="L58" s="24"/>
      <c r="M58" s="24">
        <f t="shared" si="7"/>
        <v>0</v>
      </c>
      <c r="N58" s="24"/>
      <c r="O58" s="24">
        <f>SUMIF($C$7:$W$53,C58,$O$7:$O$53)</f>
        <v>12</v>
      </c>
      <c r="P58" s="24"/>
      <c r="Q58" s="24">
        <f t="shared" si="8"/>
        <v>64</v>
      </c>
      <c r="R58" s="24"/>
      <c r="S58" s="24">
        <f t="shared" si="9"/>
        <v>2</v>
      </c>
      <c r="T58" s="24"/>
      <c r="U58" s="24">
        <f t="shared" si="10"/>
        <v>27</v>
      </c>
      <c r="V58" s="24"/>
      <c r="W58" s="24">
        <f t="shared" si="11"/>
        <v>5</v>
      </c>
      <c r="X58" s="69">
        <f>SUMIF($C$7:$W$53,C58,$X$7:$X$53)</f>
        <v>0</v>
      </c>
      <c r="Z58" s="66">
        <f t="shared" si="12"/>
        <v>0.16733466933867736</v>
      </c>
    </row>
    <row r="59" spans="1:26" ht="12.75">
      <c r="A59" s="34"/>
      <c r="B59" s="31" t="s">
        <v>8</v>
      </c>
      <c r="C59" s="6" t="s">
        <v>104</v>
      </c>
      <c r="D59" s="47"/>
      <c r="E59" s="18">
        <f t="shared" si="13"/>
        <v>86</v>
      </c>
      <c r="F59" s="25"/>
      <c r="G59" s="24">
        <f t="shared" si="14"/>
        <v>0</v>
      </c>
      <c r="H59" s="24"/>
      <c r="I59" s="24">
        <f t="shared" si="5"/>
        <v>0</v>
      </c>
      <c r="J59" s="24"/>
      <c r="K59" s="24">
        <f t="shared" si="6"/>
        <v>0</v>
      </c>
      <c r="L59" s="24"/>
      <c r="M59" s="24">
        <f t="shared" si="7"/>
        <v>0</v>
      </c>
      <c r="N59" s="24"/>
      <c r="O59" s="24">
        <f>SUMIF($C$7:$W$53,C59,$O$7:$O$53)</f>
        <v>0</v>
      </c>
      <c r="P59" s="24"/>
      <c r="Q59" s="24">
        <f t="shared" si="8"/>
        <v>24</v>
      </c>
      <c r="R59" s="24"/>
      <c r="S59" s="24">
        <f t="shared" si="9"/>
        <v>2</v>
      </c>
      <c r="T59" s="24"/>
      <c r="U59" s="24">
        <f t="shared" si="10"/>
        <v>54</v>
      </c>
      <c r="V59" s="24"/>
      <c r="W59" s="24">
        <f t="shared" si="11"/>
        <v>6</v>
      </c>
      <c r="X59" s="69">
        <f>SUMIF($C$7:$W$53,C59,$X$7:$X$53)</f>
        <v>0</v>
      </c>
      <c r="Z59" s="66">
        <f t="shared" si="12"/>
        <v>0.08617234468937876</v>
      </c>
    </row>
    <row r="60" spans="1:26" ht="12.75">
      <c r="A60" s="34"/>
      <c r="B60" s="31" t="s">
        <v>9</v>
      </c>
      <c r="C60" s="6" t="s">
        <v>91</v>
      </c>
      <c r="D60" s="47"/>
      <c r="E60" s="18">
        <f t="shared" si="13"/>
        <v>20</v>
      </c>
      <c r="F60" s="24"/>
      <c r="G60" s="24">
        <f t="shared" si="14"/>
        <v>0</v>
      </c>
      <c r="H60" s="24"/>
      <c r="I60" s="24">
        <f t="shared" si="5"/>
        <v>0</v>
      </c>
      <c r="J60" s="24"/>
      <c r="K60" s="24">
        <f t="shared" si="6"/>
        <v>9</v>
      </c>
      <c r="L60" s="24"/>
      <c r="M60" s="24">
        <f t="shared" si="7"/>
        <v>0</v>
      </c>
      <c r="N60" s="24"/>
      <c r="O60" s="24"/>
      <c r="P60" s="24"/>
      <c r="Q60" s="24">
        <f t="shared" si="8"/>
        <v>0</v>
      </c>
      <c r="R60" s="24"/>
      <c r="S60" s="24">
        <f t="shared" si="9"/>
        <v>6</v>
      </c>
      <c r="T60" s="24"/>
      <c r="U60" s="24">
        <f t="shared" si="10"/>
        <v>1</v>
      </c>
      <c r="V60" s="24"/>
      <c r="W60" s="24">
        <f t="shared" si="11"/>
        <v>4</v>
      </c>
      <c r="X60" s="69"/>
      <c r="Z60" s="66">
        <f t="shared" si="12"/>
        <v>0.02004008016032064</v>
      </c>
    </row>
    <row r="61" spans="1:26" ht="12.75">
      <c r="A61" s="88"/>
      <c r="B61" s="31" t="s">
        <v>10</v>
      </c>
      <c r="C61" s="29" t="s">
        <v>65</v>
      </c>
      <c r="D61" s="72"/>
      <c r="E61" s="18">
        <f t="shared" si="13"/>
        <v>3</v>
      </c>
      <c r="F61" s="89"/>
      <c r="G61" s="24">
        <f t="shared" si="14"/>
        <v>0</v>
      </c>
      <c r="H61" s="89"/>
      <c r="I61" s="24">
        <f t="shared" si="5"/>
        <v>0</v>
      </c>
      <c r="J61" s="89"/>
      <c r="K61" s="24">
        <f t="shared" si="6"/>
        <v>0</v>
      </c>
      <c r="L61" s="89"/>
      <c r="M61" s="24">
        <f t="shared" si="7"/>
        <v>2</v>
      </c>
      <c r="N61" s="89"/>
      <c r="O61" s="89">
        <f>SUMIF($C$7:$W$53,C61,$O$7:$O$53)</f>
        <v>1</v>
      </c>
      <c r="P61" s="89"/>
      <c r="Q61" s="24">
        <f t="shared" si="8"/>
        <v>0</v>
      </c>
      <c r="R61" s="89"/>
      <c r="S61" s="24">
        <f t="shared" si="9"/>
        <v>0</v>
      </c>
      <c r="T61" s="89"/>
      <c r="U61" s="24">
        <f t="shared" si="10"/>
        <v>0</v>
      </c>
      <c r="V61" s="89"/>
      <c r="W61" s="24">
        <f t="shared" si="11"/>
        <v>0</v>
      </c>
      <c r="X61" s="90">
        <f>SUMIF($C$7:$W$53,C61,$X$7:$X$53)</f>
        <v>0</v>
      </c>
      <c r="Z61" s="66">
        <f t="shared" si="12"/>
        <v>0.003006012024048096</v>
      </c>
    </row>
    <row r="62" spans="1:26" ht="12.75">
      <c r="A62" s="88"/>
      <c r="B62" s="31" t="s">
        <v>11</v>
      </c>
      <c r="C62" s="29" t="s">
        <v>96</v>
      </c>
      <c r="D62" s="72"/>
      <c r="E62" s="18">
        <f t="shared" si="13"/>
        <v>2</v>
      </c>
      <c r="F62" s="89"/>
      <c r="G62" s="24">
        <f t="shared" si="14"/>
        <v>0</v>
      </c>
      <c r="H62" s="89"/>
      <c r="I62" s="24">
        <f t="shared" si="5"/>
        <v>0</v>
      </c>
      <c r="J62" s="89"/>
      <c r="K62" s="24">
        <f t="shared" si="6"/>
        <v>2</v>
      </c>
      <c r="L62" s="89"/>
      <c r="M62" s="24">
        <f t="shared" si="7"/>
        <v>0</v>
      </c>
      <c r="N62" s="89"/>
      <c r="O62" s="89"/>
      <c r="P62" s="89"/>
      <c r="Q62" s="89">
        <f t="shared" si="8"/>
        <v>0</v>
      </c>
      <c r="R62" s="89"/>
      <c r="S62" s="24">
        <f t="shared" si="9"/>
        <v>0</v>
      </c>
      <c r="T62" s="89"/>
      <c r="U62" s="89">
        <f t="shared" si="10"/>
        <v>0</v>
      </c>
      <c r="V62" s="89"/>
      <c r="W62" s="24">
        <f t="shared" si="11"/>
        <v>0</v>
      </c>
      <c r="X62" s="90"/>
      <c r="Z62" s="66">
        <f t="shared" si="12"/>
        <v>0.002004008016032064</v>
      </c>
    </row>
    <row r="63" spans="1:26" ht="12.75">
      <c r="A63" s="88"/>
      <c r="B63" s="31" t="s">
        <v>12</v>
      </c>
      <c r="C63" s="29" t="s">
        <v>51</v>
      </c>
      <c r="D63" s="72"/>
      <c r="E63" s="18">
        <f t="shared" si="13"/>
        <v>1</v>
      </c>
      <c r="F63" s="89"/>
      <c r="G63" s="24">
        <f t="shared" si="14"/>
        <v>0</v>
      </c>
      <c r="H63" s="89"/>
      <c r="I63" s="24">
        <f t="shared" si="5"/>
        <v>0</v>
      </c>
      <c r="J63" s="89"/>
      <c r="K63" s="24">
        <f t="shared" si="6"/>
        <v>1</v>
      </c>
      <c r="L63" s="89"/>
      <c r="M63" s="24">
        <f t="shared" si="7"/>
        <v>0</v>
      </c>
      <c r="N63" s="89"/>
      <c r="O63" s="89">
        <f>SUMIF($C$7:$W$53,C63,$O$7:$O$53)</f>
        <v>0</v>
      </c>
      <c r="P63" s="89"/>
      <c r="Q63" s="89">
        <f t="shared" si="8"/>
        <v>0</v>
      </c>
      <c r="R63" s="89"/>
      <c r="S63" s="24">
        <f t="shared" si="9"/>
        <v>0</v>
      </c>
      <c r="T63" s="89"/>
      <c r="U63" s="89">
        <f t="shared" si="10"/>
        <v>0</v>
      </c>
      <c r="V63" s="89"/>
      <c r="W63" s="24">
        <f t="shared" si="11"/>
        <v>0</v>
      </c>
      <c r="X63" s="90">
        <f>SUMIF($C$7:$W$53,C63,$X$7:$X$53)</f>
        <v>0</v>
      </c>
      <c r="Z63" s="66">
        <f t="shared" si="12"/>
        <v>0.001002004008016032</v>
      </c>
    </row>
    <row r="64" spans="1:26" ht="12.75">
      <c r="A64" s="77"/>
      <c r="B64" s="70"/>
      <c r="C64" s="7"/>
      <c r="D64" s="48"/>
      <c r="E64" s="3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16"/>
      <c r="X64" s="36">
        <f>SUMIF($C$7:$W$53,C64,$X$7:$X$53)</f>
        <v>0</v>
      </c>
      <c r="Z64" s="66">
        <f t="shared" si="12"/>
        <v>0</v>
      </c>
    </row>
    <row r="65" spans="1:26" ht="12.75">
      <c r="A65" s="35"/>
      <c r="B65" s="35"/>
      <c r="C65" s="38"/>
      <c r="D65" s="50"/>
      <c r="E65" s="76">
        <f>SUM(E56:E64)</f>
        <v>998</v>
      </c>
      <c r="F65" s="28"/>
      <c r="G65" s="27">
        <f>SUM(G56:G64)</f>
        <v>71</v>
      </c>
      <c r="H65" s="27"/>
      <c r="I65" s="27">
        <f>SUM(I56:I64)</f>
        <v>73</v>
      </c>
      <c r="J65" s="27"/>
      <c r="K65" s="27">
        <f>SUM(K56:K64)</f>
        <v>39</v>
      </c>
      <c r="L65" s="27"/>
      <c r="M65" s="27">
        <f>SUM(M56:M64)</f>
        <v>16</v>
      </c>
      <c r="N65" s="27"/>
      <c r="O65" s="27">
        <f>SUM(O56:O64)</f>
        <v>35</v>
      </c>
      <c r="P65" s="27"/>
      <c r="Q65" s="27">
        <f>SUM(Q56:Q64)</f>
        <v>282</v>
      </c>
      <c r="R65" s="27"/>
      <c r="S65" s="27">
        <f>SUM(S56:S64)</f>
        <v>33</v>
      </c>
      <c r="T65" s="27"/>
      <c r="U65" s="27">
        <f>SUM(U56:U64)</f>
        <v>404</v>
      </c>
      <c r="V65" s="27"/>
      <c r="W65" s="27">
        <f>SUM(W56:W64)</f>
        <v>45</v>
      </c>
      <c r="X65" s="50">
        <f>SUM(X56:X64)</f>
        <v>0</v>
      </c>
      <c r="Z65" s="67">
        <f>SUM(Z56:Z64)</f>
        <v>0.9999999999999999</v>
      </c>
    </row>
  </sheetData>
  <sheetProtection/>
  <mergeCells count="54">
    <mergeCell ref="P1:Q1"/>
    <mergeCell ref="V1:W1"/>
    <mergeCell ref="R2:S2"/>
    <mergeCell ref="R3:S3"/>
    <mergeCell ref="R4:S4"/>
    <mergeCell ref="R5:S5"/>
    <mergeCell ref="V5:W5"/>
    <mergeCell ref="T5:U5"/>
    <mergeCell ref="T1:U1"/>
    <mergeCell ref="T2:U2"/>
    <mergeCell ref="L1:M1"/>
    <mergeCell ref="L2:M2"/>
    <mergeCell ref="L3:M3"/>
    <mergeCell ref="L4:M4"/>
    <mergeCell ref="L5:M5"/>
    <mergeCell ref="T4:U4"/>
    <mergeCell ref="P2:Q2"/>
    <mergeCell ref="P3:Q3"/>
    <mergeCell ref="P4:Q4"/>
    <mergeCell ref="P5:Q5"/>
    <mergeCell ref="AC1:AD1"/>
    <mergeCell ref="AC2:AD2"/>
    <mergeCell ref="AC3:AD3"/>
    <mergeCell ref="AC4:AD4"/>
    <mergeCell ref="AC5:AD5"/>
    <mergeCell ref="R1:S1"/>
    <mergeCell ref="X1:X6"/>
    <mergeCell ref="V2:W2"/>
    <mergeCell ref="V3:W3"/>
    <mergeCell ref="V4:W4"/>
    <mergeCell ref="H1:I1"/>
    <mergeCell ref="A2:A5"/>
    <mergeCell ref="F2:G2"/>
    <mergeCell ref="F3:G3"/>
    <mergeCell ref="F4:G4"/>
    <mergeCell ref="F5:G5"/>
    <mergeCell ref="J4:K4"/>
    <mergeCell ref="H3:I3"/>
    <mergeCell ref="J5:K5"/>
    <mergeCell ref="T3:U3"/>
    <mergeCell ref="B2:C5"/>
    <mergeCell ref="H2:I2"/>
    <mergeCell ref="H4:I4"/>
    <mergeCell ref="N4:O4"/>
    <mergeCell ref="N1:O1"/>
    <mergeCell ref="N5:O5"/>
    <mergeCell ref="N2:O2"/>
    <mergeCell ref="N3:O3"/>
    <mergeCell ref="D1:D6"/>
    <mergeCell ref="F1:G1"/>
    <mergeCell ref="J1:K1"/>
    <mergeCell ref="H5:I5"/>
    <mergeCell ref="J2:K2"/>
    <mergeCell ref="J3:K3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90" r:id="rId1"/>
  <rowBreaks count="4" manualBreakCount="4">
    <brk id="15" max="255" man="1"/>
    <brk id="23" max="255" man="1"/>
    <brk id="35" max="255" man="1"/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15"/>
  <sheetViews>
    <sheetView showZeros="0" zoomScalePageLayoutView="0" workbookViewId="0" topLeftCell="A1">
      <selection activeCell="F2" sqref="F2:W5"/>
    </sheetView>
  </sheetViews>
  <sheetFormatPr defaultColWidth="11.421875" defaultRowHeight="12.75"/>
  <cols>
    <col min="1" max="1" width="3.28125" style="0" customWidth="1"/>
    <col min="2" max="2" width="20.57421875" style="0" customWidth="1"/>
    <col min="3" max="3" width="38.00390625" style="0" customWidth="1"/>
    <col min="4" max="4" width="2.57421875" style="73" customWidth="1"/>
    <col min="5" max="5" width="4.7109375" style="17" customWidth="1"/>
    <col min="6" max="23" width="3.8515625" style="17" customWidth="1"/>
    <col min="24" max="24" width="3.00390625" style="51" customWidth="1"/>
    <col min="25" max="25" width="0" style="52" hidden="1" customWidth="1"/>
  </cols>
  <sheetData>
    <row r="1" spans="1:25" s="99" customFormat="1" ht="105.75" customHeight="1">
      <c r="A1" s="100"/>
      <c r="B1" s="101" t="s">
        <v>0</v>
      </c>
      <c r="C1" s="101" t="s">
        <v>1</v>
      </c>
      <c r="D1" s="189" t="s">
        <v>21</v>
      </c>
      <c r="E1" s="102"/>
      <c r="F1" s="190" t="s">
        <v>66</v>
      </c>
      <c r="G1" s="191"/>
      <c r="H1" s="190" t="s">
        <v>67</v>
      </c>
      <c r="I1" s="191"/>
      <c r="J1" s="190" t="s">
        <v>68</v>
      </c>
      <c r="K1" s="191"/>
      <c r="L1" s="192" t="s">
        <v>73</v>
      </c>
      <c r="M1" s="193"/>
      <c r="N1" s="192" t="s">
        <v>86</v>
      </c>
      <c r="O1" s="193"/>
      <c r="P1" s="190" t="s">
        <v>84</v>
      </c>
      <c r="Q1" s="191"/>
      <c r="R1" s="190" t="s">
        <v>69</v>
      </c>
      <c r="S1" s="191"/>
      <c r="T1" s="190" t="s">
        <v>89</v>
      </c>
      <c r="U1" s="191"/>
      <c r="V1" s="190" t="s">
        <v>72</v>
      </c>
      <c r="W1" s="191"/>
      <c r="X1" s="194" t="s">
        <v>22</v>
      </c>
      <c r="Y1" s="98"/>
    </row>
    <row r="2" spans="1:24" ht="12.75" customHeight="1">
      <c r="A2" s="197"/>
      <c r="B2" s="167" t="s">
        <v>127</v>
      </c>
      <c r="C2" s="168"/>
      <c r="D2" s="153"/>
      <c r="E2" s="4">
        <v>13</v>
      </c>
      <c r="F2" s="148"/>
      <c r="G2" s="149"/>
      <c r="H2" s="173"/>
      <c r="I2" s="174"/>
      <c r="J2" s="159">
        <v>5.4</v>
      </c>
      <c r="K2" s="160"/>
      <c r="L2" s="159">
        <v>17.3</v>
      </c>
      <c r="M2" s="160"/>
      <c r="N2" s="148"/>
      <c r="O2" s="149"/>
      <c r="P2" s="187" t="s">
        <v>135</v>
      </c>
      <c r="Q2" s="160"/>
      <c r="R2" s="186">
        <v>8.6</v>
      </c>
      <c r="S2" s="162"/>
      <c r="T2" s="159">
        <v>11</v>
      </c>
      <c r="U2" s="160"/>
      <c r="V2" s="183">
        <v>4.1</v>
      </c>
      <c r="W2" s="164"/>
      <c r="X2" s="195"/>
    </row>
    <row r="3" spans="1:24" ht="12.75" customHeight="1">
      <c r="A3" s="197"/>
      <c r="B3" s="169"/>
      <c r="C3" s="170"/>
      <c r="D3" s="153"/>
      <c r="E3" s="5">
        <v>15</v>
      </c>
      <c r="F3" s="176"/>
      <c r="G3" s="177"/>
      <c r="H3" s="163">
        <v>35.2</v>
      </c>
      <c r="I3" s="164"/>
      <c r="J3" s="161">
        <v>9.6</v>
      </c>
      <c r="K3" s="162"/>
      <c r="L3" s="161">
        <v>21.6</v>
      </c>
      <c r="M3" s="162"/>
      <c r="N3" s="150"/>
      <c r="O3" s="151"/>
      <c r="P3" s="186" t="s">
        <v>134</v>
      </c>
      <c r="Q3" s="162"/>
      <c r="R3" s="186">
        <v>11</v>
      </c>
      <c r="S3" s="162"/>
      <c r="T3" s="161">
        <v>44</v>
      </c>
      <c r="U3" s="162"/>
      <c r="V3" s="183">
        <v>4.1</v>
      </c>
      <c r="W3" s="164"/>
      <c r="X3" s="195"/>
    </row>
    <row r="4" spans="1:24" ht="12.75" customHeight="1">
      <c r="A4" s="197"/>
      <c r="B4" s="169"/>
      <c r="C4" s="170"/>
      <c r="D4" s="153"/>
      <c r="E4" s="5">
        <v>17</v>
      </c>
      <c r="F4" s="176"/>
      <c r="G4" s="177"/>
      <c r="H4" s="163">
        <v>70.4</v>
      </c>
      <c r="I4" s="164"/>
      <c r="J4" s="161">
        <v>14.4</v>
      </c>
      <c r="K4" s="162"/>
      <c r="L4" s="161">
        <v>30.2</v>
      </c>
      <c r="M4" s="162"/>
      <c r="N4" s="161">
        <v>12.6</v>
      </c>
      <c r="O4" s="162"/>
      <c r="P4" s="186" t="s">
        <v>136</v>
      </c>
      <c r="Q4" s="162"/>
      <c r="R4" s="186">
        <v>14.6</v>
      </c>
      <c r="S4" s="162"/>
      <c r="T4" s="186" t="s">
        <v>70</v>
      </c>
      <c r="U4" s="162"/>
      <c r="V4" s="183">
        <v>7.6</v>
      </c>
      <c r="W4" s="164"/>
      <c r="X4" s="195"/>
    </row>
    <row r="5" spans="1:24" ht="12.75" customHeight="1">
      <c r="A5" s="197"/>
      <c r="B5" s="171"/>
      <c r="C5" s="172"/>
      <c r="D5" s="153"/>
      <c r="E5" s="79" t="s">
        <v>2</v>
      </c>
      <c r="F5" s="157">
        <v>86.4</v>
      </c>
      <c r="G5" s="158"/>
      <c r="H5" s="157">
        <v>105.6</v>
      </c>
      <c r="I5" s="158"/>
      <c r="J5" s="165"/>
      <c r="K5" s="166"/>
      <c r="L5" s="184">
        <v>43.2</v>
      </c>
      <c r="M5" s="185"/>
      <c r="N5" s="146">
        <v>12.6</v>
      </c>
      <c r="O5" s="147"/>
      <c r="P5" s="184" t="s">
        <v>137</v>
      </c>
      <c r="Q5" s="147"/>
      <c r="R5" s="184">
        <v>14.6</v>
      </c>
      <c r="S5" s="147"/>
      <c r="T5" s="184" t="s">
        <v>71</v>
      </c>
      <c r="U5" s="147"/>
      <c r="V5" s="188">
        <v>7.6</v>
      </c>
      <c r="W5" s="158"/>
      <c r="X5" s="195"/>
    </row>
    <row r="6" spans="1:25" ht="34.5" customHeight="1">
      <c r="A6" s="103"/>
      <c r="B6" s="9" t="s">
        <v>14</v>
      </c>
      <c r="C6" s="86" t="s">
        <v>126</v>
      </c>
      <c r="D6" s="154"/>
      <c r="E6" s="75"/>
      <c r="F6" s="10" t="s">
        <v>3</v>
      </c>
      <c r="G6" s="11" t="s">
        <v>4</v>
      </c>
      <c r="H6" s="10" t="s">
        <v>3</v>
      </c>
      <c r="I6" s="11" t="s">
        <v>4</v>
      </c>
      <c r="J6" s="10" t="s">
        <v>3</v>
      </c>
      <c r="K6" s="11" t="s">
        <v>4</v>
      </c>
      <c r="L6" s="10" t="s">
        <v>3</v>
      </c>
      <c r="M6" s="11" t="s">
        <v>4</v>
      </c>
      <c r="N6" s="10" t="s">
        <v>3</v>
      </c>
      <c r="O6" s="11" t="s">
        <v>4</v>
      </c>
      <c r="P6" s="10" t="s">
        <v>3</v>
      </c>
      <c r="Q6" s="11" t="s">
        <v>4</v>
      </c>
      <c r="R6" s="10" t="s">
        <v>3</v>
      </c>
      <c r="S6" s="11" t="s">
        <v>4</v>
      </c>
      <c r="T6" s="10" t="s">
        <v>3</v>
      </c>
      <c r="U6" s="11" t="s">
        <v>4</v>
      </c>
      <c r="V6" s="10" t="s">
        <v>3</v>
      </c>
      <c r="W6" s="11" t="s">
        <v>4</v>
      </c>
      <c r="X6" s="196"/>
      <c r="Y6" s="52">
        <f>'Cupwertung Gesamt'!Y6</f>
        <v>0</v>
      </c>
    </row>
    <row r="7" spans="1:25" ht="12.75">
      <c r="A7" s="104" t="s">
        <v>5</v>
      </c>
      <c r="B7" s="6" t="s">
        <v>94</v>
      </c>
      <c r="C7" s="6" t="s">
        <v>91</v>
      </c>
      <c r="D7" s="62">
        <f aca="true" t="shared" si="0" ref="D7:D15">COUNTIF(F7:W7,"*)")</f>
        <v>1</v>
      </c>
      <c r="E7" s="68">
        <f aca="true" t="shared" si="1" ref="E7:E14">SUM(G7+I7+K7+M7+O7+Q7+S7+U7+W7)</f>
        <v>16</v>
      </c>
      <c r="F7" s="61" t="s">
        <v>87</v>
      </c>
      <c r="G7" s="43"/>
      <c r="H7" s="61" t="s">
        <v>87</v>
      </c>
      <c r="I7" s="43"/>
      <c r="J7" s="61">
        <v>1</v>
      </c>
      <c r="K7" s="43">
        <v>6</v>
      </c>
      <c r="L7" s="61" t="s">
        <v>61</v>
      </c>
      <c r="M7" s="43"/>
      <c r="N7" s="61" t="s">
        <v>87</v>
      </c>
      <c r="O7" s="43"/>
      <c r="P7" s="61" t="s">
        <v>87</v>
      </c>
      <c r="Q7" s="43"/>
      <c r="R7" s="61">
        <v>2</v>
      </c>
      <c r="S7" s="43">
        <v>6</v>
      </c>
      <c r="T7" s="61" t="s">
        <v>87</v>
      </c>
      <c r="U7" s="43"/>
      <c r="V7" s="61">
        <v>2</v>
      </c>
      <c r="W7" s="43">
        <v>4</v>
      </c>
      <c r="X7" s="105"/>
      <c r="Y7" s="52">
        <f>'Cupwertung Gesamt'!Y7</f>
        <v>0</v>
      </c>
    </row>
    <row r="8" spans="1:25" ht="12.75">
      <c r="A8" s="104" t="s">
        <v>6</v>
      </c>
      <c r="B8" s="22" t="s">
        <v>59</v>
      </c>
      <c r="C8" s="6" t="s">
        <v>45</v>
      </c>
      <c r="D8" s="49">
        <f t="shared" si="0"/>
        <v>1</v>
      </c>
      <c r="E8" s="68">
        <f t="shared" si="1"/>
        <v>11</v>
      </c>
      <c r="F8" s="13" t="s">
        <v>87</v>
      </c>
      <c r="G8" s="14"/>
      <c r="H8" s="13" t="s">
        <v>87</v>
      </c>
      <c r="I8" s="14"/>
      <c r="J8" s="13">
        <v>2</v>
      </c>
      <c r="K8" s="14">
        <v>4</v>
      </c>
      <c r="L8" s="12" t="s">
        <v>61</v>
      </c>
      <c r="M8" s="14"/>
      <c r="N8" s="12" t="s">
        <v>87</v>
      </c>
      <c r="O8" s="14"/>
      <c r="P8" s="12">
        <v>10</v>
      </c>
      <c r="Q8" s="14">
        <v>3</v>
      </c>
      <c r="R8" s="12" t="s">
        <v>87</v>
      </c>
      <c r="S8" s="14"/>
      <c r="T8" s="12" t="s">
        <v>107</v>
      </c>
      <c r="U8" s="14">
        <v>4</v>
      </c>
      <c r="V8" s="13">
        <v>6</v>
      </c>
      <c r="W8" s="14"/>
      <c r="X8" s="106"/>
      <c r="Y8" s="52">
        <f>'Cupwertung Gesamt'!Y8</f>
        <v>0</v>
      </c>
    </row>
    <row r="9" spans="1:25" ht="12.75">
      <c r="A9" s="104" t="s">
        <v>7</v>
      </c>
      <c r="B9" s="6" t="s">
        <v>105</v>
      </c>
      <c r="C9" s="6" t="s">
        <v>45</v>
      </c>
      <c r="D9" s="49">
        <f t="shared" si="0"/>
        <v>1</v>
      </c>
      <c r="E9" s="68">
        <f t="shared" si="1"/>
        <v>10</v>
      </c>
      <c r="F9" s="13" t="s">
        <v>87</v>
      </c>
      <c r="G9" s="14"/>
      <c r="H9" s="13" t="s">
        <v>87</v>
      </c>
      <c r="I9" s="14"/>
      <c r="J9" s="13" t="s">
        <v>61</v>
      </c>
      <c r="K9" s="14"/>
      <c r="L9" s="13" t="s">
        <v>87</v>
      </c>
      <c r="M9" s="14"/>
      <c r="N9" s="13" t="s">
        <v>87</v>
      </c>
      <c r="O9" s="14"/>
      <c r="P9" s="12" t="s">
        <v>87</v>
      </c>
      <c r="Q9" s="14"/>
      <c r="R9" s="12" t="s">
        <v>87</v>
      </c>
      <c r="S9" s="14"/>
      <c r="T9" s="12" t="s">
        <v>106</v>
      </c>
      <c r="U9" s="14">
        <v>8</v>
      </c>
      <c r="V9" s="13">
        <v>4</v>
      </c>
      <c r="W9" s="14">
        <v>2</v>
      </c>
      <c r="X9" s="106"/>
      <c r="Y9" s="52">
        <f>'Cupwertung Gesamt'!Y9</f>
        <v>0</v>
      </c>
    </row>
    <row r="10" spans="1:25" ht="12.75">
      <c r="A10" s="104" t="s">
        <v>8</v>
      </c>
      <c r="B10" s="29" t="s">
        <v>93</v>
      </c>
      <c r="C10" s="29" t="s">
        <v>44</v>
      </c>
      <c r="D10" s="49">
        <f t="shared" si="0"/>
        <v>1</v>
      </c>
      <c r="E10" s="68">
        <f t="shared" si="1"/>
        <v>8</v>
      </c>
      <c r="F10" s="21" t="s">
        <v>87</v>
      </c>
      <c r="G10" s="30"/>
      <c r="H10" s="21" t="s">
        <v>87</v>
      </c>
      <c r="I10" s="30"/>
      <c r="J10" s="21">
        <v>4</v>
      </c>
      <c r="K10" s="30">
        <v>2</v>
      </c>
      <c r="L10" s="21" t="s">
        <v>61</v>
      </c>
      <c r="M10" s="30"/>
      <c r="N10" s="21" t="s">
        <v>87</v>
      </c>
      <c r="O10" s="30"/>
      <c r="P10" s="12" t="s">
        <v>87</v>
      </c>
      <c r="Q10" s="30"/>
      <c r="R10" s="12" t="s">
        <v>87</v>
      </c>
      <c r="S10" s="30"/>
      <c r="T10" s="12">
        <v>8</v>
      </c>
      <c r="U10" s="30">
        <v>5</v>
      </c>
      <c r="V10" s="21">
        <v>5</v>
      </c>
      <c r="W10" s="30">
        <v>1</v>
      </c>
      <c r="X10" s="107"/>
      <c r="Y10" s="52" t="e">
        <f>'Cupwertung Gesamt'!#REF!</f>
        <v>#REF!</v>
      </c>
    </row>
    <row r="11" spans="1:24" ht="12.75">
      <c r="A11" s="104" t="s">
        <v>9</v>
      </c>
      <c r="B11" s="29" t="s">
        <v>92</v>
      </c>
      <c r="C11" s="29" t="s">
        <v>91</v>
      </c>
      <c r="D11" s="49">
        <f t="shared" si="0"/>
        <v>1</v>
      </c>
      <c r="E11" s="68">
        <f t="shared" si="1"/>
        <v>3</v>
      </c>
      <c r="F11" s="21" t="s">
        <v>87</v>
      </c>
      <c r="G11" s="30"/>
      <c r="H11" s="21" t="s">
        <v>87</v>
      </c>
      <c r="I11" s="30"/>
      <c r="J11" s="21">
        <v>3</v>
      </c>
      <c r="K11" s="30">
        <v>3</v>
      </c>
      <c r="L11" s="21" t="s">
        <v>61</v>
      </c>
      <c r="M11" s="30"/>
      <c r="N11" s="21" t="s">
        <v>87</v>
      </c>
      <c r="O11" s="30"/>
      <c r="P11" s="12" t="s">
        <v>87</v>
      </c>
      <c r="Q11" s="30"/>
      <c r="R11" s="12" t="s">
        <v>87</v>
      </c>
      <c r="S11" s="30"/>
      <c r="T11" s="12" t="s">
        <v>87</v>
      </c>
      <c r="U11" s="30"/>
      <c r="V11" s="21" t="s">
        <v>87</v>
      </c>
      <c r="W11" s="30"/>
      <c r="X11" s="107"/>
    </row>
    <row r="12" spans="1:24" ht="12.75">
      <c r="A12" s="104" t="s">
        <v>10</v>
      </c>
      <c r="B12" s="29" t="s">
        <v>83</v>
      </c>
      <c r="C12" s="6" t="s">
        <v>45</v>
      </c>
      <c r="D12" s="49">
        <f t="shared" si="0"/>
        <v>1</v>
      </c>
      <c r="E12" s="68">
        <f t="shared" si="1"/>
        <v>1</v>
      </c>
      <c r="F12" s="21" t="s">
        <v>87</v>
      </c>
      <c r="G12" s="30"/>
      <c r="H12" s="21" t="s">
        <v>87</v>
      </c>
      <c r="I12" s="30"/>
      <c r="J12" s="94">
        <v>5</v>
      </c>
      <c r="K12" s="30">
        <v>1</v>
      </c>
      <c r="L12" s="21" t="s">
        <v>61</v>
      </c>
      <c r="M12" s="30"/>
      <c r="N12" s="21" t="s">
        <v>87</v>
      </c>
      <c r="O12" s="30"/>
      <c r="P12" s="12" t="s">
        <v>87</v>
      </c>
      <c r="Q12" s="30"/>
      <c r="R12" s="12" t="s">
        <v>87</v>
      </c>
      <c r="S12" s="30"/>
      <c r="T12" s="12" t="s">
        <v>87</v>
      </c>
      <c r="U12" s="30"/>
      <c r="V12" s="21" t="s">
        <v>87</v>
      </c>
      <c r="W12" s="30"/>
      <c r="X12" s="107"/>
    </row>
    <row r="13" spans="1:24" ht="12.75">
      <c r="A13" s="104" t="s">
        <v>11</v>
      </c>
      <c r="B13" s="29" t="s">
        <v>90</v>
      </c>
      <c r="C13" s="29" t="s">
        <v>91</v>
      </c>
      <c r="D13" s="49">
        <f t="shared" si="0"/>
        <v>1</v>
      </c>
      <c r="E13" s="68">
        <f t="shared" si="1"/>
        <v>1</v>
      </c>
      <c r="F13" s="21" t="s">
        <v>87</v>
      </c>
      <c r="G13" s="30"/>
      <c r="H13" s="21" t="s">
        <v>87</v>
      </c>
      <c r="I13" s="30"/>
      <c r="J13" s="94">
        <v>7</v>
      </c>
      <c r="K13" s="30"/>
      <c r="L13" s="21">
        <v>7</v>
      </c>
      <c r="M13" s="30"/>
      <c r="N13" s="21" t="s">
        <v>87</v>
      </c>
      <c r="O13" s="30"/>
      <c r="P13" s="12" t="s">
        <v>87</v>
      </c>
      <c r="Q13" s="30"/>
      <c r="R13" s="12" t="s">
        <v>61</v>
      </c>
      <c r="S13" s="30"/>
      <c r="T13" s="12">
        <v>15</v>
      </c>
      <c r="U13" s="30">
        <v>1</v>
      </c>
      <c r="V13" s="21">
        <v>9</v>
      </c>
      <c r="W13" s="30"/>
      <c r="X13" s="107"/>
    </row>
    <row r="14" spans="1:24" ht="12.75">
      <c r="A14" s="104" t="s">
        <v>12</v>
      </c>
      <c r="B14" s="29" t="s">
        <v>82</v>
      </c>
      <c r="C14" s="29" t="s">
        <v>45</v>
      </c>
      <c r="D14" s="49">
        <f t="shared" si="0"/>
        <v>1</v>
      </c>
      <c r="E14" s="68">
        <f t="shared" si="1"/>
        <v>0</v>
      </c>
      <c r="F14" s="21" t="s">
        <v>87</v>
      </c>
      <c r="G14" s="30"/>
      <c r="H14" s="21" t="s">
        <v>87</v>
      </c>
      <c r="I14" s="30"/>
      <c r="J14" s="138">
        <v>6</v>
      </c>
      <c r="K14" s="30"/>
      <c r="L14" s="21" t="s">
        <v>61</v>
      </c>
      <c r="M14" s="30"/>
      <c r="N14" s="21" t="s">
        <v>87</v>
      </c>
      <c r="O14" s="30"/>
      <c r="P14" s="12" t="s">
        <v>87</v>
      </c>
      <c r="Q14" s="30"/>
      <c r="R14" s="91" t="s">
        <v>87</v>
      </c>
      <c r="S14" s="30"/>
      <c r="T14" s="91" t="s">
        <v>87</v>
      </c>
      <c r="U14" s="30"/>
      <c r="V14" s="21" t="s">
        <v>87</v>
      </c>
      <c r="W14" s="30"/>
      <c r="X14" s="107"/>
    </row>
    <row r="15" spans="1:24" ht="13.5" thickBot="1">
      <c r="A15" s="108"/>
      <c r="B15" s="109"/>
      <c r="C15" s="109"/>
      <c r="D15" s="110">
        <f t="shared" si="0"/>
        <v>0</v>
      </c>
      <c r="E15" s="111"/>
      <c r="F15" s="112"/>
      <c r="G15" s="113"/>
      <c r="H15" s="112"/>
      <c r="I15" s="113"/>
      <c r="J15" s="112"/>
      <c r="K15" s="113"/>
      <c r="L15" s="112"/>
      <c r="M15" s="113"/>
      <c r="N15" s="112"/>
      <c r="O15" s="113"/>
      <c r="P15" s="112"/>
      <c r="Q15" s="113"/>
      <c r="R15" s="112"/>
      <c r="S15" s="113"/>
      <c r="T15" s="112"/>
      <c r="U15" s="113"/>
      <c r="V15" s="112"/>
      <c r="W15" s="113"/>
      <c r="X15" s="114">
        <f>Z15+AA15</f>
        <v>0</v>
      </c>
    </row>
  </sheetData>
  <sheetProtection/>
  <mergeCells count="49">
    <mergeCell ref="N5:O5"/>
    <mergeCell ref="P5:Q5"/>
    <mergeCell ref="P4:Q4"/>
    <mergeCell ref="V4:W4"/>
    <mergeCell ref="R4:S4"/>
    <mergeCell ref="T4:U4"/>
    <mergeCell ref="L4:M4"/>
    <mergeCell ref="N4:O4"/>
    <mergeCell ref="F3:G3"/>
    <mergeCell ref="H3:I3"/>
    <mergeCell ref="J3:K3"/>
    <mergeCell ref="L3:M3"/>
    <mergeCell ref="N3:O3"/>
    <mergeCell ref="A2:A5"/>
    <mergeCell ref="B2:C5"/>
    <mergeCell ref="F2:G2"/>
    <mergeCell ref="H2:I2"/>
    <mergeCell ref="J2:K2"/>
    <mergeCell ref="L2:M2"/>
    <mergeCell ref="F5:G5"/>
    <mergeCell ref="H5:I5"/>
    <mergeCell ref="J5:K5"/>
    <mergeCell ref="L5:M5"/>
    <mergeCell ref="P1:Q1"/>
    <mergeCell ref="R1:S1"/>
    <mergeCell ref="P3:Q3"/>
    <mergeCell ref="R3:S3"/>
    <mergeCell ref="T1:U1"/>
    <mergeCell ref="P2:Q2"/>
    <mergeCell ref="V1:W1"/>
    <mergeCell ref="X1:X6"/>
    <mergeCell ref="R2:S2"/>
    <mergeCell ref="T2:U2"/>
    <mergeCell ref="V2:W2"/>
    <mergeCell ref="V3:W3"/>
    <mergeCell ref="T3:U3"/>
    <mergeCell ref="T5:U5"/>
    <mergeCell ref="V5:W5"/>
    <mergeCell ref="R5:S5"/>
    <mergeCell ref="D1:D6"/>
    <mergeCell ref="F1:G1"/>
    <mergeCell ref="H1:I1"/>
    <mergeCell ref="J1:K1"/>
    <mergeCell ref="L1:M1"/>
    <mergeCell ref="N1:O1"/>
    <mergeCell ref="N2:O2"/>
    <mergeCell ref="F4:G4"/>
    <mergeCell ref="H4:I4"/>
    <mergeCell ref="J4:K4"/>
  </mergeCells>
  <printOptions horizontalCentered="1"/>
  <pageMargins left="0.3937007874015748" right="0.3937007874015748" top="1.5748031496062993" bottom="0.7874015748031497" header="0.5118110236220472" footer="0.5118110236220472"/>
  <pageSetup horizontalDpi="300" verticalDpi="300" orientation="landscape" paperSize="9" scale="90" r:id="rId1"/>
  <headerFooter alignWithMargins="0">
    <oddHeader>&amp;L&amp;"Arial,Fett"&amp;14
    OÖ. Nachwuchscupwertung 2016 - Straße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AD13"/>
  <sheetViews>
    <sheetView showZeros="0" zoomScalePageLayoutView="0" workbookViewId="0" topLeftCell="A1">
      <selection activeCell="F2" sqref="F2:W5"/>
    </sheetView>
  </sheetViews>
  <sheetFormatPr defaultColWidth="11.421875" defaultRowHeight="12.75"/>
  <cols>
    <col min="1" max="1" width="3.28125" style="0" customWidth="1"/>
    <col min="2" max="2" width="20.57421875" style="0" customWidth="1"/>
    <col min="3" max="3" width="38.00390625" style="0" customWidth="1"/>
    <col min="4" max="4" width="2.57421875" style="73" customWidth="1"/>
    <col min="5" max="5" width="4.7109375" style="17" customWidth="1"/>
    <col min="6" max="23" width="3.8515625" style="17" customWidth="1"/>
    <col min="24" max="24" width="3.00390625" style="51" customWidth="1"/>
    <col min="25" max="25" width="0" style="52" hidden="1" customWidth="1"/>
    <col min="26" max="26" width="7.421875" style="51" customWidth="1"/>
    <col min="27" max="27" width="5.28125" style="17" customWidth="1"/>
    <col min="28" max="28" width="4.7109375" style="0" customWidth="1"/>
  </cols>
  <sheetData>
    <row r="1" spans="1:30" ht="104.25" customHeight="1">
      <c r="A1" s="115"/>
      <c r="B1" s="101" t="s">
        <v>0</v>
      </c>
      <c r="C1" s="101" t="s">
        <v>1</v>
      </c>
      <c r="D1" s="189" t="s">
        <v>21</v>
      </c>
      <c r="E1" s="102"/>
      <c r="F1" s="190" t="s">
        <v>66</v>
      </c>
      <c r="G1" s="191"/>
      <c r="H1" s="190" t="s">
        <v>67</v>
      </c>
      <c r="I1" s="191"/>
      <c r="J1" s="190" t="s">
        <v>68</v>
      </c>
      <c r="K1" s="191"/>
      <c r="L1" s="192" t="s">
        <v>73</v>
      </c>
      <c r="M1" s="193"/>
      <c r="N1" s="192" t="s">
        <v>86</v>
      </c>
      <c r="O1" s="193"/>
      <c r="P1" s="190" t="s">
        <v>84</v>
      </c>
      <c r="Q1" s="191"/>
      <c r="R1" s="190" t="s">
        <v>69</v>
      </c>
      <c r="S1" s="191"/>
      <c r="T1" s="190" t="s">
        <v>89</v>
      </c>
      <c r="U1" s="191"/>
      <c r="V1" s="190" t="s">
        <v>72</v>
      </c>
      <c r="W1" s="191"/>
      <c r="X1" s="194" t="s">
        <v>22</v>
      </c>
      <c r="AC1" s="178"/>
      <c r="AD1" s="178"/>
    </row>
    <row r="2" spans="1:30" ht="12.75" customHeight="1">
      <c r="A2" s="197"/>
      <c r="B2" s="167" t="s">
        <v>127</v>
      </c>
      <c r="C2" s="168"/>
      <c r="D2" s="153"/>
      <c r="E2" s="4">
        <v>13</v>
      </c>
      <c r="F2" s="148"/>
      <c r="G2" s="149"/>
      <c r="H2" s="173"/>
      <c r="I2" s="174"/>
      <c r="J2" s="159">
        <v>5.4</v>
      </c>
      <c r="K2" s="160"/>
      <c r="L2" s="159">
        <v>17.3</v>
      </c>
      <c r="M2" s="160"/>
      <c r="N2" s="148"/>
      <c r="O2" s="149"/>
      <c r="P2" s="187" t="s">
        <v>135</v>
      </c>
      <c r="Q2" s="160"/>
      <c r="R2" s="186">
        <v>8.6</v>
      </c>
      <c r="S2" s="162"/>
      <c r="T2" s="159">
        <v>11</v>
      </c>
      <c r="U2" s="160"/>
      <c r="V2" s="183">
        <v>4.1</v>
      </c>
      <c r="W2" s="164"/>
      <c r="X2" s="195"/>
      <c r="AC2" s="179"/>
      <c r="AD2" s="179"/>
    </row>
    <row r="3" spans="1:30" ht="12.75" customHeight="1">
      <c r="A3" s="197"/>
      <c r="B3" s="169"/>
      <c r="C3" s="170"/>
      <c r="D3" s="153"/>
      <c r="E3" s="5">
        <v>15</v>
      </c>
      <c r="F3" s="176"/>
      <c r="G3" s="177"/>
      <c r="H3" s="163">
        <v>35.2</v>
      </c>
      <c r="I3" s="164"/>
      <c r="J3" s="161">
        <v>9.6</v>
      </c>
      <c r="K3" s="162"/>
      <c r="L3" s="161">
        <v>21.6</v>
      </c>
      <c r="M3" s="162"/>
      <c r="N3" s="150"/>
      <c r="O3" s="151"/>
      <c r="P3" s="186" t="s">
        <v>134</v>
      </c>
      <c r="Q3" s="162"/>
      <c r="R3" s="186">
        <v>11</v>
      </c>
      <c r="S3" s="162"/>
      <c r="T3" s="161">
        <v>44</v>
      </c>
      <c r="U3" s="162"/>
      <c r="V3" s="183">
        <v>4.1</v>
      </c>
      <c r="W3" s="164"/>
      <c r="X3" s="195"/>
      <c r="AC3" s="179"/>
      <c r="AD3" s="179"/>
    </row>
    <row r="4" spans="1:30" ht="12.75" customHeight="1">
      <c r="A4" s="197"/>
      <c r="B4" s="169"/>
      <c r="C4" s="170"/>
      <c r="D4" s="153"/>
      <c r="E4" s="5">
        <v>17</v>
      </c>
      <c r="F4" s="176"/>
      <c r="G4" s="177"/>
      <c r="H4" s="163">
        <v>70.4</v>
      </c>
      <c r="I4" s="164"/>
      <c r="J4" s="161">
        <v>14.4</v>
      </c>
      <c r="K4" s="162"/>
      <c r="L4" s="161">
        <v>30.2</v>
      </c>
      <c r="M4" s="162"/>
      <c r="N4" s="161">
        <v>12.6</v>
      </c>
      <c r="O4" s="162"/>
      <c r="P4" s="186" t="s">
        <v>136</v>
      </c>
      <c r="Q4" s="162"/>
      <c r="R4" s="186">
        <v>14.6</v>
      </c>
      <c r="S4" s="162"/>
      <c r="T4" s="186" t="s">
        <v>70</v>
      </c>
      <c r="U4" s="162"/>
      <c r="V4" s="183">
        <v>7.6</v>
      </c>
      <c r="W4" s="164"/>
      <c r="X4" s="195"/>
      <c r="AC4" s="179"/>
      <c r="AD4" s="179"/>
    </row>
    <row r="5" spans="1:30" ht="12.75" customHeight="1">
      <c r="A5" s="197"/>
      <c r="B5" s="171"/>
      <c r="C5" s="172"/>
      <c r="D5" s="153"/>
      <c r="E5" s="79" t="s">
        <v>2</v>
      </c>
      <c r="F5" s="157">
        <v>86.4</v>
      </c>
      <c r="G5" s="158"/>
      <c r="H5" s="157">
        <v>105.6</v>
      </c>
      <c r="I5" s="158"/>
      <c r="J5" s="165"/>
      <c r="K5" s="166"/>
      <c r="L5" s="184">
        <v>43.2</v>
      </c>
      <c r="M5" s="185"/>
      <c r="N5" s="146">
        <v>12.6</v>
      </c>
      <c r="O5" s="147"/>
      <c r="P5" s="184" t="s">
        <v>137</v>
      </c>
      <c r="Q5" s="147"/>
      <c r="R5" s="184">
        <v>14.6</v>
      </c>
      <c r="S5" s="147"/>
      <c r="T5" s="184" t="s">
        <v>71</v>
      </c>
      <c r="U5" s="147"/>
      <c r="V5" s="188">
        <v>7.6</v>
      </c>
      <c r="W5" s="158"/>
      <c r="X5" s="195"/>
      <c r="AC5" s="179"/>
      <c r="AD5" s="179"/>
    </row>
    <row r="6" spans="1:24" ht="29.25">
      <c r="A6" s="103"/>
      <c r="B6" s="9" t="s">
        <v>15</v>
      </c>
      <c r="C6" s="86" t="s">
        <v>126</v>
      </c>
      <c r="D6" s="53">
        <f>COUNTIF(F6:W6,"*)")</f>
        <v>0</v>
      </c>
      <c r="E6" s="20"/>
      <c r="F6" s="10" t="s">
        <v>3</v>
      </c>
      <c r="G6" s="11" t="s">
        <v>4</v>
      </c>
      <c r="H6" s="10" t="s">
        <v>3</v>
      </c>
      <c r="I6" s="11" t="s">
        <v>4</v>
      </c>
      <c r="J6" s="10" t="s">
        <v>3</v>
      </c>
      <c r="K6" s="11" t="s">
        <v>4</v>
      </c>
      <c r="L6" s="10" t="s">
        <v>3</v>
      </c>
      <c r="M6" s="11" t="s">
        <v>4</v>
      </c>
      <c r="N6" s="10" t="s">
        <v>3</v>
      </c>
      <c r="O6" s="11" t="s">
        <v>4</v>
      </c>
      <c r="P6" s="10" t="s">
        <v>3</v>
      </c>
      <c r="Q6" s="11" t="s">
        <v>4</v>
      </c>
      <c r="R6" s="10" t="s">
        <v>3</v>
      </c>
      <c r="S6" s="11" t="s">
        <v>4</v>
      </c>
      <c r="T6" s="10" t="s">
        <v>3</v>
      </c>
      <c r="U6" s="11" t="s">
        <v>4</v>
      </c>
      <c r="V6" s="10" t="s">
        <v>3</v>
      </c>
      <c r="W6" s="11" t="s">
        <v>4</v>
      </c>
      <c r="X6" s="116">
        <f>Z6+AA6</f>
        <v>0</v>
      </c>
    </row>
    <row r="7" spans="1:24" ht="12.75">
      <c r="A7" s="104" t="s">
        <v>5</v>
      </c>
      <c r="B7" s="6" t="s">
        <v>103</v>
      </c>
      <c r="C7" s="6" t="s">
        <v>104</v>
      </c>
      <c r="D7" s="62">
        <f aca="true" t="shared" si="0" ref="D7:D13">COUNTIF(F7:W7,"*)")</f>
        <v>1</v>
      </c>
      <c r="E7" s="68">
        <f aca="true" t="shared" si="1" ref="E7:E12">SUM(G7+I7+K7+M7+O7+Q7+S7+U7+W7)</f>
        <v>86</v>
      </c>
      <c r="F7" s="61" t="s">
        <v>87</v>
      </c>
      <c r="G7" s="43"/>
      <c r="H7" s="61" t="s">
        <v>87</v>
      </c>
      <c r="I7" s="43"/>
      <c r="J7" s="61" t="s">
        <v>61</v>
      </c>
      <c r="K7" s="43"/>
      <c r="L7" s="61" t="s">
        <v>87</v>
      </c>
      <c r="M7" s="43"/>
      <c r="N7" s="61" t="s">
        <v>87</v>
      </c>
      <c r="O7" s="43"/>
      <c r="P7" s="61" t="s">
        <v>121</v>
      </c>
      <c r="Q7" s="43">
        <v>24</v>
      </c>
      <c r="R7" s="61">
        <v>7</v>
      </c>
      <c r="S7" s="43">
        <v>2</v>
      </c>
      <c r="T7" s="61" t="s">
        <v>108</v>
      </c>
      <c r="U7" s="43">
        <v>54</v>
      </c>
      <c r="V7" s="61">
        <v>1</v>
      </c>
      <c r="W7" s="43">
        <v>6</v>
      </c>
      <c r="X7" s="105"/>
    </row>
    <row r="8" spans="1:24" ht="12.75">
      <c r="A8" s="104" t="s">
        <v>6</v>
      </c>
      <c r="B8" s="6" t="s">
        <v>62</v>
      </c>
      <c r="C8" s="6" t="s">
        <v>45</v>
      </c>
      <c r="D8" s="49">
        <f t="shared" si="0"/>
        <v>1</v>
      </c>
      <c r="E8" s="68">
        <f t="shared" si="1"/>
        <v>8</v>
      </c>
      <c r="F8" s="12" t="s">
        <v>87</v>
      </c>
      <c r="G8" s="74"/>
      <c r="H8" s="12">
        <v>21</v>
      </c>
      <c r="I8" s="74"/>
      <c r="J8" s="12">
        <v>3</v>
      </c>
      <c r="K8" s="74">
        <v>3</v>
      </c>
      <c r="L8" s="12" t="s">
        <v>61</v>
      </c>
      <c r="M8" s="74"/>
      <c r="N8" s="12" t="s">
        <v>87</v>
      </c>
      <c r="O8" s="74"/>
      <c r="P8" s="12">
        <v>23</v>
      </c>
      <c r="Q8" s="74">
        <v>1</v>
      </c>
      <c r="R8" s="12" t="s">
        <v>87</v>
      </c>
      <c r="S8" s="74"/>
      <c r="T8" s="12" t="s">
        <v>109</v>
      </c>
      <c r="U8" s="74">
        <v>4</v>
      </c>
      <c r="V8" s="12">
        <v>6</v>
      </c>
      <c r="W8" s="74"/>
      <c r="X8" s="117"/>
    </row>
    <row r="9" spans="1:24" ht="12.75">
      <c r="A9" s="104" t="s">
        <v>7</v>
      </c>
      <c r="B9" s="6" t="s">
        <v>81</v>
      </c>
      <c r="C9" s="29" t="s">
        <v>43</v>
      </c>
      <c r="D9" s="49">
        <f t="shared" si="0"/>
        <v>1</v>
      </c>
      <c r="E9" s="68">
        <f t="shared" si="1"/>
        <v>4</v>
      </c>
      <c r="F9" s="13" t="s">
        <v>87</v>
      </c>
      <c r="G9" s="14"/>
      <c r="H9" s="13" t="s">
        <v>87</v>
      </c>
      <c r="I9" s="14"/>
      <c r="J9" s="13">
        <v>2</v>
      </c>
      <c r="K9" s="14">
        <v>4</v>
      </c>
      <c r="L9" s="12" t="s">
        <v>61</v>
      </c>
      <c r="M9" s="14"/>
      <c r="N9" s="12" t="s">
        <v>87</v>
      </c>
      <c r="O9" s="14"/>
      <c r="P9" s="12" t="s">
        <v>87</v>
      </c>
      <c r="Q9" s="14"/>
      <c r="R9" s="12" t="s">
        <v>87</v>
      </c>
      <c r="S9" s="14"/>
      <c r="T9" s="12" t="s">
        <v>87</v>
      </c>
      <c r="U9" s="14"/>
      <c r="V9" s="13">
        <v>7</v>
      </c>
      <c r="W9" s="14"/>
      <c r="X9" s="106"/>
    </row>
    <row r="10" spans="1:30" s="52" customFormat="1" ht="12.75">
      <c r="A10" s="104" t="s">
        <v>8</v>
      </c>
      <c r="B10" s="6" t="s">
        <v>88</v>
      </c>
      <c r="C10" s="29" t="s">
        <v>45</v>
      </c>
      <c r="D10" s="49">
        <f t="shared" si="0"/>
        <v>1</v>
      </c>
      <c r="E10" s="68">
        <f t="shared" si="1"/>
        <v>3</v>
      </c>
      <c r="F10" s="13" t="s">
        <v>87</v>
      </c>
      <c r="G10" s="14"/>
      <c r="H10" s="13">
        <v>31</v>
      </c>
      <c r="I10" s="14"/>
      <c r="J10" s="13">
        <v>5</v>
      </c>
      <c r="K10" s="14">
        <v>1</v>
      </c>
      <c r="L10" s="13" t="s">
        <v>61</v>
      </c>
      <c r="M10" s="14"/>
      <c r="N10" s="13" t="s">
        <v>87</v>
      </c>
      <c r="O10" s="14"/>
      <c r="P10" s="12">
        <v>28</v>
      </c>
      <c r="Q10" s="14">
        <v>1</v>
      </c>
      <c r="R10" s="12" t="s">
        <v>87</v>
      </c>
      <c r="S10" s="14"/>
      <c r="T10" s="12">
        <v>21</v>
      </c>
      <c r="U10" s="14">
        <v>1</v>
      </c>
      <c r="V10" s="13" t="s">
        <v>87</v>
      </c>
      <c r="W10" s="14"/>
      <c r="X10" s="106"/>
      <c r="Z10" s="51"/>
      <c r="AA10" s="17"/>
      <c r="AB10"/>
      <c r="AC10"/>
      <c r="AD10"/>
    </row>
    <row r="11" spans="1:24" ht="12.75">
      <c r="A11" s="104" t="s">
        <v>9</v>
      </c>
      <c r="B11" s="29" t="s">
        <v>80</v>
      </c>
      <c r="C11" s="29" t="s">
        <v>43</v>
      </c>
      <c r="D11" s="49">
        <f t="shared" si="0"/>
        <v>1</v>
      </c>
      <c r="E11" s="68">
        <f t="shared" si="1"/>
        <v>2</v>
      </c>
      <c r="F11" s="21" t="s">
        <v>87</v>
      </c>
      <c r="G11" s="30"/>
      <c r="H11" s="21" t="s">
        <v>87</v>
      </c>
      <c r="I11" s="30"/>
      <c r="J11" s="95">
        <v>6</v>
      </c>
      <c r="K11" s="30"/>
      <c r="L11" s="21" t="s">
        <v>61</v>
      </c>
      <c r="M11" s="30"/>
      <c r="N11" s="21" t="s">
        <v>87</v>
      </c>
      <c r="O11" s="30"/>
      <c r="P11" s="91" t="s">
        <v>87</v>
      </c>
      <c r="Q11" s="30"/>
      <c r="R11" s="91" t="s">
        <v>87</v>
      </c>
      <c r="S11" s="30"/>
      <c r="T11" s="91" t="s">
        <v>87</v>
      </c>
      <c r="U11" s="30"/>
      <c r="V11" s="94">
        <v>4</v>
      </c>
      <c r="W11" s="30">
        <v>2</v>
      </c>
      <c r="X11" s="107"/>
    </row>
    <row r="12" spans="1:24" ht="12.75">
      <c r="A12" s="104" t="s">
        <v>10</v>
      </c>
      <c r="B12" s="39" t="s">
        <v>95</v>
      </c>
      <c r="C12" s="6" t="s">
        <v>96</v>
      </c>
      <c r="D12" s="49">
        <f t="shared" si="0"/>
        <v>1</v>
      </c>
      <c r="E12" s="68">
        <f t="shared" si="1"/>
        <v>2</v>
      </c>
      <c r="F12" s="13" t="s">
        <v>87</v>
      </c>
      <c r="G12" s="14"/>
      <c r="H12" s="13" t="s">
        <v>87</v>
      </c>
      <c r="I12" s="30"/>
      <c r="J12" s="94">
        <v>4</v>
      </c>
      <c r="K12" s="30">
        <v>2</v>
      </c>
      <c r="L12" s="13" t="s">
        <v>61</v>
      </c>
      <c r="M12" s="14"/>
      <c r="N12" s="13" t="s">
        <v>87</v>
      </c>
      <c r="O12" s="14"/>
      <c r="P12" s="12" t="s">
        <v>87</v>
      </c>
      <c r="Q12" s="30"/>
      <c r="R12" s="12" t="s">
        <v>87</v>
      </c>
      <c r="S12" s="30"/>
      <c r="T12" s="12" t="s">
        <v>87</v>
      </c>
      <c r="U12" s="30"/>
      <c r="V12" s="21" t="s">
        <v>87</v>
      </c>
      <c r="W12" s="30"/>
      <c r="X12" s="107"/>
    </row>
    <row r="13" spans="1:24" ht="13.5" thickBot="1">
      <c r="A13" s="108"/>
      <c r="B13" s="118"/>
      <c r="C13" s="109"/>
      <c r="D13" s="110">
        <f t="shared" si="0"/>
        <v>0</v>
      </c>
      <c r="E13" s="111"/>
      <c r="F13" s="112"/>
      <c r="G13" s="113"/>
      <c r="H13" s="112"/>
      <c r="I13" s="113"/>
      <c r="J13" s="112"/>
      <c r="K13" s="113"/>
      <c r="L13" s="112"/>
      <c r="M13" s="113"/>
      <c r="N13" s="112"/>
      <c r="O13" s="113"/>
      <c r="P13" s="112"/>
      <c r="Q13" s="113"/>
      <c r="R13" s="112"/>
      <c r="S13" s="113"/>
      <c r="T13" s="112"/>
      <c r="U13" s="113"/>
      <c r="V13" s="112"/>
      <c r="W13" s="113"/>
      <c r="X13" s="114"/>
    </row>
  </sheetData>
  <sheetProtection/>
  <mergeCells count="54">
    <mergeCell ref="N4:O4"/>
    <mergeCell ref="AC5:AD5"/>
    <mergeCell ref="V4:W4"/>
    <mergeCell ref="AC4:AD4"/>
    <mergeCell ref="P5:Q5"/>
    <mergeCell ref="F5:G5"/>
    <mergeCell ref="H5:I5"/>
    <mergeCell ref="J5:K5"/>
    <mergeCell ref="L5:M5"/>
    <mergeCell ref="N5:O5"/>
    <mergeCell ref="P4:Q4"/>
    <mergeCell ref="R4:S4"/>
    <mergeCell ref="T4:U4"/>
    <mergeCell ref="AC2:AD2"/>
    <mergeCell ref="F3:G3"/>
    <mergeCell ref="H3:I3"/>
    <mergeCell ref="J3:K3"/>
    <mergeCell ref="L3:M3"/>
    <mergeCell ref="N3:O3"/>
    <mergeCell ref="P2:Q2"/>
    <mergeCell ref="A2:A5"/>
    <mergeCell ref="B2:C5"/>
    <mergeCell ref="F2:G2"/>
    <mergeCell ref="H2:I2"/>
    <mergeCell ref="J2:K2"/>
    <mergeCell ref="L2:M2"/>
    <mergeCell ref="L4:M4"/>
    <mergeCell ref="J4:K4"/>
    <mergeCell ref="P1:Q1"/>
    <mergeCell ref="R1:S1"/>
    <mergeCell ref="P3:Q3"/>
    <mergeCell ref="R3:S3"/>
    <mergeCell ref="T1:U1"/>
    <mergeCell ref="AC1:AD1"/>
    <mergeCell ref="AC3:AD3"/>
    <mergeCell ref="V1:W1"/>
    <mergeCell ref="X1:X5"/>
    <mergeCell ref="R2:S2"/>
    <mergeCell ref="T2:U2"/>
    <mergeCell ref="V2:W2"/>
    <mergeCell ref="V3:W3"/>
    <mergeCell ref="T3:U3"/>
    <mergeCell ref="T5:U5"/>
    <mergeCell ref="V5:W5"/>
    <mergeCell ref="R5:S5"/>
    <mergeCell ref="D1:D5"/>
    <mergeCell ref="F1:G1"/>
    <mergeCell ref="H1:I1"/>
    <mergeCell ref="J1:K1"/>
    <mergeCell ref="L1:M1"/>
    <mergeCell ref="N1:O1"/>
    <mergeCell ref="N2:O2"/>
    <mergeCell ref="F4:G4"/>
    <mergeCell ref="H4:I4"/>
  </mergeCells>
  <printOptions horizontalCentered="1"/>
  <pageMargins left="0.5905511811023623" right="0.5905511811023623" top="1.3779527559055118" bottom="0.7874015748031497" header="0.5118110236220472" footer="0.5118110236220472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AD17"/>
  <sheetViews>
    <sheetView showZeros="0" workbookViewId="0" topLeftCell="A1">
      <selection activeCell="F2" sqref="F2:W5"/>
    </sheetView>
  </sheetViews>
  <sheetFormatPr defaultColWidth="11.421875" defaultRowHeight="12.75"/>
  <cols>
    <col min="1" max="1" width="3.28125" style="0" customWidth="1"/>
    <col min="2" max="2" width="20.57421875" style="0" customWidth="1"/>
    <col min="3" max="3" width="38.00390625" style="0" customWidth="1"/>
    <col min="4" max="4" width="2.57421875" style="73" customWidth="1"/>
    <col min="5" max="5" width="4.7109375" style="17" customWidth="1"/>
    <col min="6" max="23" width="3.8515625" style="17" customWidth="1"/>
    <col min="24" max="24" width="3.00390625" style="51" customWidth="1"/>
    <col min="25" max="25" width="0" style="52" hidden="1" customWidth="1"/>
    <col min="26" max="26" width="7.421875" style="51" customWidth="1"/>
    <col min="27" max="27" width="5.28125" style="17" customWidth="1"/>
    <col min="28" max="28" width="4.7109375" style="0" customWidth="1"/>
  </cols>
  <sheetData>
    <row r="1" spans="1:30" ht="104.25" customHeight="1">
      <c r="A1" s="115"/>
      <c r="B1" s="101" t="s">
        <v>0</v>
      </c>
      <c r="C1" s="101" t="s">
        <v>1</v>
      </c>
      <c r="D1" s="189" t="s">
        <v>21</v>
      </c>
      <c r="E1" s="102"/>
      <c r="F1" s="190" t="s">
        <v>66</v>
      </c>
      <c r="G1" s="191"/>
      <c r="H1" s="190" t="s">
        <v>67</v>
      </c>
      <c r="I1" s="191"/>
      <c r="J1" s="190" t="s">
        <v>68</v>
      </c>
      <c r="K1" s="191"/>
      <c r="L1" s="192" t="s">
        <v>73</v>
      </c>
      <c r="M1" s="193"/>
      <c r="N1" s="192" t="s">
        <v>86</v>
      </c>
      <c r="O1" s="193"/>
      <c r="P1" s="190" t="s">
        <v>84</v>
      </c>
      <c r="Q1" s="191"/>
      <c r="R1" s="190" t="s">
        <v>69</v>
      </c>
      <c r="S1" s="191"/>
      <c r="T1" s="190" t="s">
        <v>89</v>
      </c>
      <c r="U1" s="191"/>
      <c r="V1" s="190" t="s">
        <v>72</v>
      </c>
      <c r="W1" s="191"/>
      <c r="X1" s="194" t="s">
        <v>22</v>
      </c>
      <c r="AC1" s="178"/>
      <c r="AD1" s="178"/>
    </row>
    <row r="2" spans="1:30" ht="12.75" customHeight="1">
      <c r="A2" s="197"/>
      <c r="B2" s="167" t="s">
        <v>127</v>
      </c>
      <c r="C2" s="168"/>
      <c r="D2" s="153"/>
      <c r="E2" s="4">
        <v>13</v>
      </c>
      <c r="F2" s="148"/>
      <c r="G2" s="149"/>
      <c r="H2" s="173"/>
      <c r="I2" s="174"/>
      <c r="J2" s="159">
        <v>5.4</v>
      </c>
      <c r="K2" s="160"/>
      <c r="L2" s="159">
        <v>17.3</v>
      </c>
      <c r="M2" s="160"/>
      <c r="N2" s="148"/>
      <c r="O2" s="149"/>
      <c r="P2" s="187" t="s">
        <v>135</v>
      </c>
      <c r="Q2" s="160"/>
      <c r="R2" s="186">
        <v>8.6</v>
      </c>
      <c r="S2" s="162"/>
      <c r="T2" s="159">
        <v>11</v>
      </c>
      <c r="U2" s="160"/>
      <c r="V2" s="183">
        <v>4.1</v>
      </c>
      <c r="W2" s="164"/>
      <c r="X2" s="195"/>
      <c r="AC2" s="179"/>
      <c r="AD2" s="179"/>
    </row>
    <row r="3" spans="1:30" ht="12.75" customHeight="1">
      <c r="A3" s="197"/>
      <c r="B3" s="169"/>
      <c r="C3" s="170"/>
      <c r="D3" s="153"/>
      <c r="E3" s="5">
        <v>15</v>
      </c>
      <c r="F3" s="176"/>
      <c r="G3" s="177"/>
      <c r="H3" s="163">
        <v>35.2</v>
      </c>
      <c r="I3" s="164"/>
      <c r="J3" s="161">
        <v>9.6</v>
      </c>
      <c r="K3" s="162"/>
      <c r="L3" s="161">
        <v>21.6</v>
      </c>
      <c r="M3" s="162"/>
      <c r="N3" s="150"/>
      <c r="O3" s="151"/>
      <c r="P3" s="186" t="s">
        <v>134</v>
      </c>
      <c r="Q3" s="162"/>
      <c r="R3" s="186">
        <v>11</v>
      </c>
      <c r="S3" s="162"/>
      <c r="T3" s="161">
        <v>44</v>
      </c>
      <c r="U3" s="162"/>
      <c r="V3" s="183">
        <v>4.1</v>
      </c>
      <c r="W3" s="164"/>
      <c r="X3" s="195"/>
      <c r="AC3" s="179"/>
      <c r="AD3" s="179"/>
    </row>
    <row r="4" spans="1:30" ht="12.75" customHeight="1">
      <c r="A4" s="197"/>
      <c r="B4" s="169"/>
      <c r="C4" s="170"/>
      <c r="D4" s="153"/>
      <c r="E4" s="5">
        <v>17</v>
      </c>
      <c r="F4" s="176"/>
      <c r="G4" s="177"/>
      <c r="H4" s="163">
        <v>70.4</v>
      </c>
      <c r="I4" s="164"/>
      <c r="J4" s="161">
        <v>14.4</v>
      </c>
      <c r="K4" s="162"/>
      <c r="L4" s="161">
        <v>30.2</v>
      </c>
      <c r="M4" s="162"/>
      <c r="N4" s="161">
        <v>12.6</v>
      </c>
      <c r="O4" s="162"/>
      <c r="P4" s="186" t="s">
        <v>136</v>
      </c>
      <c r="Q4" s="162"/>
      <c r="R4" s="186">
        <v>14.6</v>
      </c>
      <c r="S4" s="162"/>
      <c r="T4" s="186" t="s">
        <v>70</v>
      </c>
      <c r="U4" s="162"/>
      <c r="V4" s="183">
        <v>7.6</v>
      </c>
      <c r="W4" s="164"/>
      <c r="X4" s="195"/>
      <c r="AC4" s="179"/>
      <c r="AD4" s="179"/>
    </row>
    <row r="5" spans="1:30" ht="12.75" customHeight="1">
      <c r="A5" s="197"/>
      <c r="B5" s="171"/>
      <c r="C5" s="172"/>
      <c r="D5" s="153"/>
      <c r="E5" s="79" t="s">
        <v>2</v>
      </c>
      <c r="F5" s="157">
        <v>86.4</v>
      </c>
      <c r="G5" s="158"/>
      <c r="H5" s="157">
        <v>105.6</v>
      </c>
      <c r="I5" s="158"/>
      <c r="J5" s="165"/>
      <c r="K5" s="166"/>
      <c r="L5" s="184">
        <v>43.2</v>
      </c>
      <c r="M5" s="185"/>
      <c r="N5" s="146">
        <v>12.6</v>
      </c>
      <c r="O5" s="147"/>
      <c r="P5" s="184" t="s">
        <v>137</v>
      </c>
      <c r="Q5" s="147"/>
      <c r="R5" s="184">
        <v>14.6</v>
      </c>
      <c r="S5" s="147"/>
      <c r="T5" s="184" t="s">
        <v>71</v>
      </c>
      <c r="U5" s="147"/>
      <c r="V5" s="188">
        <v>7.6</v>
      </c>
      <c r="W5" s="158"/>
      <c r="X5" s="195"/>
      <c r="AC5" s="179"/>
      <c r="AD5" s="179"/>
    </row>
    <row r="6" spans="1:30" s="52" customFormat="1" ht="29.25">
      <c r="A6" s="103"/>
      <c r="B6" s="9" t="s">
        <v>17</v>
      </c>
      <c r="C6" s="86" t="s">
        <v>126</v>
      </c>
      <c r="D6" s="53">
        <f>COUNTIF(F6:W6,"*)")</f>
        <v>0</v>
      </c>
      <c r="E6" s="20"/>
      <c r="F6" s="10" t="s">
        <v>3</v>
      </c>
      <c r="G6" s="11" t="s">
        <v>4</v>
      </c>
      <c r="H6" s="10" t="s">
        <v>3</v>
      </c>
      <c r="I6" s="11" t="s">
        <v>4</v>
      </c>
      <c r="J6" s="10" t="s">
        <v>3</v>
      </c>
      <c r="K6" s="11" t="s">
        <v>4</v>
      </c>
      <c r="L6" s="10" t="s">
        <v>3</v>
      </c>
      <c r="M6" s="11" t="s">
        <v>4</v>
      </c>
      <c r="N6" s="10" t="s">
        <v>3</v>
      </c>
      <c r="O6" s="11" t="s">
        <v>4</v>
      </c>
      <c r="P6" s="10" t="s">
        <v>3</v>
      </c>
      <c r="Q6" s="11" t="s">
        <v>4</v>
      </c>
      <c r="R6" s="10" t="s">
        <v>3</v>
      </c>
      <c r="S6" s="11" t="s">
        <v>4</v>
      </c>
      <c r="T6" s="10" t="s">
        <v>3</v>
      </c>
      <c r="U6" s="11" t="s">
        <v>4</v>
      </c>
      <c r="V6" s="10" t="s">
        <v>3</v>
      </c>
      <c r="W6" s="11" t="s">
        <v>4</v>
      </c>
      <c r="X6" s="116">
        <f>Z6+AA6</f>
        <v>0</v>
      </c>
      <c r="Z6" s="51"/>
      <c r="AA6" s="17"/>
      <c r="AB6"/>
      <c r="AC6"/>
      <c r="AD6"/>
    </row>
    <row r="7" spans="1:30" s="52" customFormat="1" ht="12.75">
      <c r="A7" s="104" t="s">
        <v>5</v>
      </c>
      <c r="B7" s="22" t="s">
        <v>55</v>
      </c>
      <c r="C7" s="6" t="s">
        <v>43</v>
      </c>
      <c r="D7" s="62">
        <f aca="true" t="shared" si="0" ref="D7:D17">COUNTIF(F7:W7,"*)")</f>
        <v>1</v>
      </c>
      <c r="E7" s="68">
        <f aca="true" t="shared" si="1" ref="E7:E16">SUM(G7+I7+K7+M7+O7+Q7+S7+U7+W7)</f>
        <v>73</v>
      </c>
      <c r="F7" s="61" t="s">
        <v>87</v>
      </c>
      <c r="G7" s="43"/>
      <c r="H7" s="61" t="s">
        <v>61</v>
      </c>
      <c r="I7" s="43"/>
      <c r="J7" s="139">
        <v>1</v>
      </c>
      <c r="K7" s="43">
        <v>6</v>
      </c>
      <c r="L7" s="61">
        <v>2</v>
      </c>
      <c r="M7" s="43">
        <v>8</v>
      </c>
      <c r="N7" s="61">
        <v>2</v>
      </c>
      <c r="O7" s="43">
        <v>4</v>
      </c>
      <c r="P7" s="61">
        <v>2</v>
      </c>
      <c r="Q7" s="43">
        <v>17</v>
      </c>
      <c r="R7" s="61" t="s">
        <v>87</v>
      </c>
      <c r="S7" s="43"/>
      <c r="T7" s="61" t="s">
        <v>111</v>
      </c>
      <c r="U7" s="43">
        <v>32</v>
      </c>
      <c r="V7" s="141">
        <v>1</v>
      </c>
      <c r="W7" s="43">
        <v>6</v>
      </c>
      <c r="X7" s="105"/>
      <c r="Z7" s="51"/>
      <c r="AA7" s="17"/>
      <c r="AB7"/>
      <c r="AC7"/>
      <c r="AD7"/>
    </row>
    <row r="8" spans="1:30" s="52" customFormat="1" ht="12.75">
      <c r="A8" s="104" t="s">
        <v>6</v>
      </c>
      <c r="B8" s="22" t="s">
        <v>58</v>
      </c>
      <c r="C8" s="6" t="s">
        <v>45</v>
      </c>
      <c r="D8" s="49">
        <f t="shared" si="0"/>
        <v>1</v>
      </c>
      <c r="E8" s="68">
        <f t="shared" si="1"/>
        <v>73</v>
      </c>
      <c r="F8" s="12" t="s">
        <v>87</v>
      </c>
      <c r="G8" s="74"/>
      <c r="H8" s="12">
        <v>5</v>
      </c>
      <c r="I8" s="74">
        <v>11</v>
      </c>
      <c r="J8" s="142">
        <v>2</v>
      </c>
      <c r="K8" s="74">
        <v>4</v>
      </c>
      <c r="L8" s="12" t="s">
        <v>61</v>
      </c>
      <c r="M8" s="74"/>
      <c r="N8" s="12">
        <v>3</v>
      </c>
      <c r="O8" s="74">
        <v>3</v>
      </c>
      <c r="P8" s="12">
        <v>8</v>
      </c>
      <c r="Q8" s="74">
        <v>14</v>
      </c>
      <c r="R8" s="12">
        <v>11</v>
      </c>
      <c r="S8" s="74"/>
      <c r="T8" s="140" t="s">
        <v>110</v>
      </c>
      <c r="U8" s="74">
        <v>41</v>
      </c>
      <c r="V8" s="12">
        <v>6</v>
      </c>
      <c r="W8" s="74"/>
      <c r="X8" s="117"/>
      <c r="Z8" s="51"/>
      <c r="AA8" s="17"/>
      <c r="AB8"/>
      <c r="AC8"/>
      <c r="AD8"/>
    </row>
    <row r="9" spans="1:30" s="52" customFormat="1" ht="12.75">
      <c r="A9" s="104" t="s">
        <v>7</v>
      </c>
      <c r="B9" s="22" t="s">
        <v>99</v>
      </c>
      <c r="C9" s="29" t="s">
        <v>44</v>
      </c>
      <c r="D9" s="49">
        <f t="shared" si="0"/>
        <v>1</v>
      </c>
      <c r="E9" s="68">
        <f t="shared" si="1"/>
        <v>56</v>
      </c>
      <c r="F9" s="13" t="s">
        <v>87</v>
      </c>
      <c r="G9" s="14"/>
      <c r="H9" s="13" t="s">
        <v>61</v>
      </c>
      <c r="I9" s="14"/>
      <c r="J9" s="13" t="s">
        <v>87</v>
      </c>
      <c r="K9" s="14"/>
      <c r="L9" s="13" t="s">
        <v>87</v>
      </c>
      <c r="M9" s="14"/>
      <c r="N9" s="13">
        <v>1</v>
      </c>
      <c r="O9" s="14">
        <v>6</v>
      </c>
      <c r="P9" s="97" t="s">
        <v>122</v>
      </c>
      <c r="Q9" s="14">
        <v>50</v>
      </c>
      <c r="R9" s="13" t="s">
        <v>87</v>
      </c>
      <c r="S9" s="14"/>
      <c r="T9" s="13" t="s">
        <v>87</v>
      </c>
      <c r="U9" s="14"/>
      <c r="V9" s="13" t="s">
        <v>87</v>
      </c>
      <c r="W9" s="14"/>
      <c r="X9" s="106"/>
      <c r="Z9" s="51"/>
      <c r="AA9" s="17"/>
      <c r="AB9"/>
      <c r="AC9"/>
      <c r="AD9"/>
    </row>
    <row r="10" spans="1:30" s="52" customFormat="1" ht="12.75">
      <c r="A10" s="104" t="s">
        <v>8</v>
      </c>
      <c r="B10" s="6" t="s">
        <v>57</v>
      </c>
      <c r="C10" s="6" t="s">
        <v>45</v>
      </c>
      <c r="D10" s="49">
        <f t="shared" si="0"/>
        <v>1</v>
      </c>
      <c r="E10" s="68">
        <f t="shared" si="1"/>
        <v>40</v>
      </c>
      <c r="F10" s="13" t="s">
        <v>87</v>
      </c>
      <c r="G10" s="14"/>
      <c r="H10" s="13">
        <v>11</v>
      </c>
      <c r="I10" s="14">
        <v>5</v>
      </c>
      <c r="J10" s="13">
        <v>4</v>
      </c>
      <c r="K10" s="14">
        <v>2</v>
      </c>
      <c r="L10" s="13" t="s">
        <v>61</v>
      </c>
      <c r="M10" s="14"/>
      <c r="N10" s="13">
        <v>6</v>
      </c>
      <c r="O10" s="14"/>
      <c r="P10" s="13">
        <v>7</v>
      </c>
      <c r="Q10" s="14">
        <v>16</v>
      </c>
      <c r="R10" s="13">
        <v>4</v>
      </c>
      <c r="S10" s="14">
        <v>5</v>
      </c>
      <c r="T10" s="13">
        <v>15</v>
      </c>
      <c r="U10" s="14">
        <v>10</v>
      </c>
      <c r="V10" s="13">
        <v>4</v>
      </c>
      <c r="W10" s="14">
        <v>2</v>
      </c>
      <c r="X10" s="106"/>
      <c r="Z10" s="51"/>
      <c r="AA10" s="17"/>
      <c r="AB10"/>
      <c r="AC10"/>
      <c r="AD10"/>
    </row>
    <row r="11" spans="1:30" s="52" customFormat="1" ht="12.75">
      <c r="A11" s="104" t="s">
        <v>9</v>
      </c>
      <c r="B11" s="22" t="s">
        <v>52</v>
      </c>
      <c r="C11" s="6" t="s">
        <v>44</v>
      </c>
      <c r="D11" s="49">
        <f t="shared" si="0"/>
        <v>1</v>
      </c>
      <c r="E11" s="68">
        <f t="shared" si="1"/>
        <v>17</v>
      </c>
      <c r="F11" s="13" t="s">
        <v>87</v>
      </c>
      <c r="G11" s="14"/>
      <c r="H11" s="13">
        <v>25</v>
      </c>
      <c r="I11" s="14"/>
      <c r="J11" s="13">
        <v>6</v>
      </c>
      <c r="K11" s="14"/>
      <c r="L11" s="13" t="s">
        <v>61</v>
      </c>
      <c r="M11" s="14"/>
      <c r="N11" s="13" t="s">
        <v>87</v>
      </c>
      <c r="O11" s="14"/>
      <c r="P11" s="13">
        <v>13</v>
      </c>
      <c r="Q11" s="14">
        <v>7</v>
      </c>
      <c r="R11" s="13" t="s">
        <v>87</v>
      </c>
      <c r="S11" s="14"/>
      <c r="T11" s="13">
        <v>16</v>
      </c>
      <c r="U11" s="14">
        <v>9</v>
      </c>
      <c r="V11" s="13">
        <v>5</v>
      </c>
      <c r="W11" s="14">
        <v>1</v>
      </c>
      <c r="X11" s="106"/>
      <c r="Z11" s="51"/>
      <c r="AA11" s="17"/>
      <c r="AB11"/>
      <c r="AC11"/>
      <c r="AD11"/>
    </row>
    <row r="12" spans="1:30" s="52" customFormat="1" ht="12.75">
      <c r="A12" s="104" t="s">
        <v>10</v>
      </c>
      <c r="B12" s="22" t="s">
        <v>79</v>
      </c>
      <c r="C12" s="6" t="s">
        <v>43</v>
      </c>
      <c r="D12" s="49">
        <f t="shared" si="0"/>
        <v>1</v>
      </c>
      <c r="E12" s="68">
        <f t="shared" si="1"/>
        <v>13</v>
      </c>
      <c r="F12" s="13" t="s">
        <v>87</v>
      </c>
      <c r="G12" s="14"/>
      <c r="H12" s="13" t="s">
        <v>61</v>
      </c>
      <c r="I12" s="14"/>
      <c r="J12" s="13">
        <v>8</v>
      </c>
      <c r="K12" s="14"/>
      <c r="L12" s="13">
        <v>9</v>
      </c>
      <c r="M12" s="14"/>
      <c r="N12" s="13">
        <v>7</v>
      </c>
      <c r="O12" s="14"/>
      <c r="P12" s="13" t="s">
        <v>123</v>
      </c>
      <c r="Q12" s="14">
        <v>4</v>
      </c>
      <c r="R12" s="13">
        <v>15</v>
      </c>
      <c r="S12" s="14"/>
      <c r="T12" s="13" t="s">
        <v>112</v>
      </c>
      <c r="U12" s="14">
        <v>9</v>
      </c>
      <c r="V12" s="12">
        <v>7</v>
      </c>
      <c r="W12" s="14"/>
      <c r="X12" s="106"/>
      <c r="Z12" s="51"/>
      <c r="AA12" s="17"/>
      <c r="AB12"/>
      <c r="AC12"/>
      <c r="AD12"/>
    </row>
    <row r="13" spans="1:30" s="52" customFormat="1" ht="12.75">
      <c r="A13" s="104" t="s">
        <v>11</v>
      </c>
      <c r="B13" s="39" t="s">
        <v>102</v>
      </c>
      <c r="C13" s="6" t="s">
        <v>43</v>
      </c>
      <c r="D13" s="49">
        <f t="shared" si="0"/>
        <v>1</v>
      </c>
      <c r="E13" s="68">
        <f t="shared" si="1"/>
        <v>8</v>
      </c>
      <c r="F13" s="13" t="s">
        <v>87</v>
      </c>
      <c r="G13" s="14"/>
      <c r="H13" s="13" t="s">
        <v>61</v>
      </c>
      <c r="I13" s="14"/>
      <c r="J13" s="13" t="s">
        <v>87</v>
      </c>
      <c r="K13" s="14"/>
      <c r="L13" s="13" t="s">
        <v>87</v>
      </c>
      <c r="M13" s="14"/>
      <c r="N13" s="13" t="s">
        <v>87</v>
      </c>
      <c r="O13" s="14"/>
      <c r="P13" s="13" t="s">
        <v>87</v>
      </c>
      <c r="Q13" s="14"/>
      <c r="R13" s="13" t="s">
        <v>87</v>
      </c>
      <c r="S13" s="14"/>
      <c r="T13" s="13" t="s">
        <v>113</v>
      </c>
      <c r="U13" s="14">
        <v>8</v>
      </c>
      <c r="V13" s="13">
        <v>9</v>
      </c>
      <c r="W13" s="14"/>
      <c r="X13" s="106"/>
      <c r="Z13" s="51"/>
      <c r="AA13" s="17"/>
      <c r="AB13"/>
      <c r="AC13"/>
      <c r="AD13"/>
    </row>
    <row r="14" spans="1:30" s="52" customFormat="1" ht="12.75">
      <c r="A14" s="104" t="s">
        <v>12</v>
      </c>
      <c r="B14" s="6" t="s">
        <v>78</v>
      </c>
      <c r="C14" s="6" t="s">
        <v>65</v>
      </c>
      <c r="D14" s="49">
        <f t="shared" si="0"/>
        <v>1</v>
      </c>
      <c r="E14" s="68">
        <f t="shared" si="1"/>
        <v>3</v>
      </c>
      <c r="F14" s="13" t="s">
        <v>87</v>
      </c>
      <c r="G14" s="19"/>
      <c r="H14" s="13">
        <v>22</v>
      </c>
      <c r="I14" s="19"/>
      <c r="J14" s="13">
        <v>7</v>
      </c>
      <c r="K14" s="19"/>
      <c r="L14" s="13">
        <v>7</v>
      </c>
      <c r="M14" s="14">
        <v>2</v>
      </c>
      <c r="N14" s="13">
        <v>5</v>
      </c>
      <c r="O14" s="14">
        <v>1</v>
      </c>
      <c r="P14" s="13" t="s">
        <v>87</v>
      </c>
      <c r="Q14" s="14"/>
      <c r="R14" s="13" t="s">
        <v>61</v>
      </c>
      <c r="S14" s="14"/>
      <c r="T14" s="13" t="s">
        <v>87</v>
      </c>
      <c r="U14" s="14"/>
      <c r="V14" s="13" t="s">
        <v>87</v>
      </c>
      <c r="W14" s="14"/>
      <c r="X14" s="106"/>
      <c r="Z14" s="51"/>
      <c r="AA14" s="17"/>
      <c r="AB14"/>
      <c r="AC14"/>
      <c r="AD14"/>
    </row>
    <row r="15" spans="1:30" s="52" customFormat="1" ht="12.75">
      <c r="A15" s="104" t="s">
        <v>13</v>
      </c>
      <c r="B15" s="29" t="s">
        <v>97</v>
      </c>
      <c r="C15" s="6" t="s">
        <v>51</v>
      </c>
      <c r="D15" s="49">
        <f t="shared" si="0"/>
        <v>1</v>
      </c>
      <c r="E15" s="68">
        <f t="shared" si="1"/>
        <v>1</v>
      </c>
      <c r="F15" s="13" t="s">
        <v>87</v>
      </c>
      <c r="G15" s="30"/>
      <c r="H15" s="13" t="s">
        <v>61</v>
      </c>
      <c r="I15" s="30"/>
      <c r="J15" s="13">
        <v>5</v>
      </c>
      <c r="K15" s="30">
        <v>1</v>
      </c>
      <c r="L15" s="13" t="s">
        <v>87</v>
      </c>
      <c r="M15" s="30"/>
      <c r="N15" s="13" t="s">
        <v>87</v>
      </c>
      <c r="O15" s="30"/>
      <c r="P15" s="21" t="s">
        <v>87</v>
      </c>
      <c r="Q15" s="30"/>
      <c r="R15" s="21" t="s">
        <v>87</v>
      </c>
      <c r="S15" s="30"/>
      <c r="T15" s="21" t="s">
        <v>87</v>
      </c>
      <c r="U15" s="30"/>
      <c r="V15" s="13" t="s">
        <v>87</v>
      </c>
      <c r="W15" s="30"/>
      <c r="X15" s="106"/>
      <c r="Z15" s="51"/>
      <c r="AA15" s="17"/>
      <c r="AB15"/>
      <c r="AC15"/>
      <c r="AD15"/>
    </row>
    <row r="16" spans="1:24" ht="12.75">
      <c r="A16" s="104" t="s">
        <v>20</v>
      </c>
      <c r="B16" s="39" t="s">
        <v>77</v>
      </c>
      <c r="C16" s="6" t="s">
        <v>45</v>
      </c>
      <c r="D16" s="49">
        <f t="shared" si="0"/>
        <v>1</v>
      </c>
      <c r="E16" s="68">
        <f t="shared" si="1"/>
        <v>0</v>
      </c>
      <c r="F16" s="21" t="s">
        <v>87</v>
      </c>
      <c r="G16" s="30"/>
      <c r="H16" s="21">
        <v>23</v>
      </c>
      <c r="I16" s="30"/>
      <c r="J16" s="21" t="s">
        <v>87</v>
      </c>
      <c r="K16" s="30"/>
      <c r="L16" s="21" t="s">
        <v>61</v>
      </c>
      <c r="M16" s="30"/>
      <c r="N16" s="21" t="s">
        <v>87</v>
      </c>
      <c r="O16" s="30"/>
      <c r="P16" s="21" t="s">
        <v>87</v>
      </c>
      <c r="Q16" s="30"/>
      <c r="R16" s="21" t="s">
        <v>87</v>
      </c>
      <c r="S16" s="30"/>
      <c r="T16" s="21" t="s">
        <v>87</v>
      </c>
      <c r="U16" s="30"/>
      <c r="V16" s="21" t="s">
        <v>87</v>
      </c>
      <c r="W16" s="30"/>
      <c r="X16" s="107"/>
    </row>
    <row r="17" spans="1:24" ht="13.5" thickBot="1">
      <c r="A17" s="108"/>
      <c r="B17" s="109"/>
      <c r="C17" s="109"/>
      <c r="D17" s="119">
        <f t="shared" si="0"/>
        <v>0</v>
      </c>
      <c r="E17" s="111"/>
      <c r="F17" s="112"/>
      <c r="G17" s="113"/>
      <c r="H17" s="112"/>
      <c r="I17" s="113"/>
      <c r="J17" s="112"/>
      <c r="K17" s="113"/>
      <c r="L17" s="112"/>
      <c r="M17" s="113"/>
      <c r="N17" s="112"/>
      <c r="O17" s="113"/>
      <c r="P17" s="112"/>
      <c r="Q17" s="113"/>
      <c r="R17" s="112"/>
      <c r="S17" s="113"/>
      <c r="T17" s="112"/>
      <c r="U17" s="113"/>
      <c r="V17" s="112"/>
      <c r="W17" s="113"/>
      <c r="X17" s="114"/>
    </row>
  </sheetData>
  <sheetProtection/>
  <mergeCells count="54">
    <mergeCell ref="N4:O4"/>
    <mergeCell ref="AC5:AD5"/>
    <mergeCell ref="V4:W4"/>
    <mergeCell ref="AC4:AD4"/>
    <mergeCell ref="P5:Q5"/>
    <mergeCell ref="F5:G5"/>
    <mergeCell ref="H5:I5"/>
    <mergeCell ref="J5:K5"/>
    <mergeCell ref="L5:M5"/>
    <mergeCell ref="N5:O5"/>
    <mergeCell ref="P4:Q4"/>
    <mergeCell ref="R4:S4"/>
    <mergeCell ref="T4:U4"/>
    <mergeCell ref="AC2:AD2"/>
    <mergeCell ref="F3:G3"/>
    <mergeCell ref="H3:I3"/>
    <mergeCell ref="J3:K3"/>
    <mergeCell ref="L3:M3"/>
    <mergeCell ref="N3:O3"/>
    <mergeCell ref="P2:Q2"/>
    <mergeCell ref="A2:A5"/>
    <mergeCell ref="B2:C5"/>
    <mergeCell ref="F2:G2"/>
    <mergeCell ref="H2:I2"/>
    <mergeCell ref="J2:K2"/>
    <mergeCell ref="L2:M2"/>
    <mergeCell ref="L4:M4"/>
    <mergeCell ref="J4:K4"/>
    <mergeCell ref="P1:Q1"/>
    <mergeCell ref="R1:S1"/>
    <mergeCell ref="P3:Q3"/>
    <mergeCell ref="R3:S3"/>
    <mergeCell ref="T1:U1"/>
    <mergeCell ref="AC1:AD1"/>
    <mergeCell ref="AC3:AD3"/>
    <mergeCell ref="V1:W1"/>
    <mergeCell ref="X1:X5"/>
    <mergeCell ref="R2:S2"/>
    <mergeCell ref="T2:U2"/>
    <mergeCell ref="V2:W2"/>
    <mergeCell ref="V3:W3"/>
    <mergeCell ref="T3:U3"/>
    <mergeCell ref="T5:U5"/>
    <mergeCell ref="V5:W5"/>
    <mergeCell ref="R5:S5"/>
    <mergeCell ref="D1:D5"/>
    <mergeCell ref="F1:G1"/>
    <mergeCell ref="H1:I1"/>
    <mergeCell ref="J1:K1"/>
    <mergeCell ref="L1:M1"/>
    <mergeCell ref="N1:O1"/>
    <mergeCell ref="N2:O2"/>
    <mergeCell ref="F4:G4"/>
    <mergeCell ref="H4:I4"/>
  </mergeCells>
  <printOptions horizontalCentered="1"/>
  <pageMargins left="0.5905511811023623" right="0.5905511811023623" top="1.3779527559055118" bottom="0.7874015748031497" header="0.5118110236220472" footer="0.5118110236220472"/>
  <pageSetup fitToHeight="1" fitToWidth="1" horizontalDpi="300" verticalDpi="3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D23"/>
  <sheetViews>
    <sheetView showZeros="0" zoomScalePageLayoutView="0" workbookViewId="0" topLeftCell="A1">
      <selection activeCell="F2" sqref="F2:W5"/>
    </sheetView>
  </sheetViews>
  <sheetFormatPr defaultColWidth="11.421875" defaultRowHeight="12.75"/>
  <cols>
    <col min="1" max="1" width="3.28125" style="0" customWidth="1"/>
    <col min="2" max="2" width="20.57421875" style="0" customWidth="1"/>
    <col min="3" max="3" width="38.00390625" style="0" customWidth="1"/>
    <col min="4" max="4" width="2.57421875" style="73" customWidth="1"/>
    <col min="5" max="5" width="4.7109375" style="17" customWidth="1"/>
    <col min="6" max="23" width="3.8515625" style="17" customWidth="1"/>
    <col min="24" max="24" width="3.00390625" style="51" customWidth="1"/>
    <col min="25" max="25" width="0" style="52" hidden="1" customWidth="1"/>
    <col min="26" max="26" width="7.421875" style="51" customWidth="1"/>
    <col min="27" max="27" width="5.28125" style="17" customWidth="1"/>
    <col min="28" max="28" width="4.7109375" style="0" customWidth="1"/>
  </cols>
  <sheetData>
    <row r="1" spans="1:30" ht="104.25" customHeight="1">
      <c r="A1" s="115"/>
      <c r="B1" s="101" t="s">
        <v>0</v>
      </c>
      <c r="C1" s="101" t="s">
        <v>1</v>
      </c>
      <c r="D1" s="189" t="s">
        <v>21</v>
      </c>
      <c r="E1" s="102"/>
      <c r="F1" s="190" t="s">
        <v>66</v>
      </c>
      <c r="G1" s="191"/>
      <c r="H1" s="190" t="s">
        <v>67</v>
      </c>
      <c r="I1" s="191"/>
      <c r="J1" s="190" t="s">
        <v>68</v>
      </c>
      <c r="K1" s="191"/>
      <c r="L1" s="192" t="s">
        <v>73</v>
      </c>
      <c r="M1" s="193"/>
      <c r="N1" s="192" t="s">
        <v>86</v>
      </c>
      <c r="O1" s="193"/>
      <c r="P1" s="190" t="s">
        <v>84</v>
      </c>
      <c r="Q1" s="191"/>
      <c r="R1" s="190" t="s">
        <v>69</v>
      </c>
      <c r="S1" s="191"/>
      <c r="T1" s="190" t="s">
        <v>89</v>
      </c>
      <c r="U1" s="191"/>
      <c r="V1" s="190" t="s">
        <v>72</v>
      </c>
      <c r="W1" s="191"/>
      <c r="X1" s="194" t="s">
        <v>22</v>
      </c>
      <c r="AC1" s="178"/>
      <c r="AD1" s="178"/>
    </row>
    <row r="2" spans="1:30" ht="12.75" customHeight="1">
      <c r="A2" s="197"/>
      <c r="B2" s="167" t="s">
        <v>127</v>
      </c>
      <c r="C2" s="168"/>
      <c r="D2" s="153"/>
      <c r="E2" s="4">
        <v>13</v>
      </c>
      <c r="F2" s="148"/>
      <c r="G2" s="149"/>
      <c r="H2" s="173"/>
      <c r="I2" s="174"/>
      <c r="J2" s="159">
        <v>5.4</v>
      </c>
      <c r="K2" s="160"/>
      <c r="L2" s="159">
        <v>17.3</v>
      </c>
      <c r="M2" s="160"/>
      <c r="N2" s="148"/>
      <c r="O2" s="149"/>
      <c r="P2" s="187" t="s">
        <v>135</v>
      </c>
      <c r="Q2" s="160"/>
      <c r="R2" s="186">
        <v>8.6</v>
      </c>
      <c r="S2" s="162"/>
      <c r="T2" s="159">
        <v>11</v>
      </c>
      <c r="U2" s="160"/>
      <c r="V2" s="183">
        <v>4.1</v>
      </c>
      <c r="W2" s="164"/>
      <c r="X2" s="195"/>
      <c r="AC2" s="179"/>
      <c r="AD2" s="179"/>
    </row>
    <row r="3" spans="1:30" ht="12.75" customHeight="1">
      <c r="A3" s="197"/>
      <c r="B3" s="169"/>
      <c r="C3" s="170"/>
      <c r="D3" s="153"/>
      <c r="E3" s="5">
        <v>15</v>
      </c>
      <c r="F3" s="176"/>
      <c r="G3" s="177"/>
      <c r="H3" s="163">
        <v>35.2</v>
      </c>
      <c r="I3" s="164"/>
      <c r="J3" s="161">
        <v>9.6</v>
      </c>
      <c r="K3" s="162"/>
      <c r="L3" s="161">
        <v>21.6</v>
      </c>
      <c r="M3" s="162"/>
      <c r="N3" s="150"/>
      <c r="O3" s="151"/>
      <c r="P3" s="186" t="s">
        <v>134</v>
      </c>
      <c r="Q3" s="162"/>
      <c r="R3" s="186">
        <v>11</v>
      </c>
      <c r="S3" s="162"/>
      <c r="T3" s="161">
        <v>44</v>
      </c>
      <c r="U3" s="162"/>
      <c r="V3" s="183">
        <v>4.1</v>
      </c>
      <c r="W3" s="164"/>
      <c r="X3" s="195"/>
      <c r="AC3" s="179"/>
      <c r="AD3" s="179"/>
    </row>
    <row r="4" spans="1:30" ht="12.75" customHeight="1">
      <c r="A4" s="197"/>
      <c r="B4" s="169"/>
      <c r="C4" s="170"/>
      <c r="D4" s="153"/>
      <c r="E4" s="5">
        <v>17</v>
      </c>
      <c r="F4" s="176"/>
      <c r="G4" s="177"/>
      <c r="H4" s="163">
        <v>70.4</v>
      </c>
      <c r="I4" s="164"/>
      <c r="J4" s="161">
        <v>14.4</v>
      </c>
      <c r="K4" s="162"/>
      <c r="L4" s="161">
        <v>30.2</v>
      </c>
      <c r="M4" s="162"/>
      <c r="N4" s="161">
        <v>12.6</v>
      </c>
      <c r="O4" s="162"/>
      <c r="P4" s="186" t="s">
        <v>136</v>
      </c>
      <c r="Q4" s="162"/>
      <c r="R4" s="186">
        <v>14.6</v>
      </c>
      <c r="S4" s="162"/>
      <c r="T4" s="186" t="s">
        <v>70</v>
      </c>
      <c r="U4" s="162"/>
      <c r="V4" s="183">
        <v>7.6</v>
      </c>
      <c r="W4" s="164"/>
      <c r="X4" s="195"/>
      <c r="AC4" s="179"/>
      <c r="AD4" s="179"/>
    </row>
    <row r="5" spans="1:30" ht="12.75" customHeight="1">
      <c r="A5" s="197"/>
      <c r="B5" s="171"/>
      <c r="C5" s="172"/>
      <c r="D5" s="153"/>
      <c r="E5" s="79" t="s">
        <v>2</v>
      </c>
      <c r="F5" s="157">
        <v>86.4</v>
      </c>
      <c r="G5" s="158"/>
      <c r="H5" s="157">
        <v>105.6</v>
      </c>
      <c r="I5" s="158"/>
      <c r="J5" s="165"/>
      <c r="K5" s="166"/>
      <c r="L5" s="184">
        <v>43.2</v>
      </c>
      <c r="M5" s="185"/>
      <c r="N5" s="146">
        <v>12.6</v>
      </c>
      <c r="O5" s="147"/>
      <c r="P5" s="184" t="s">
        <v>137</v>
      </c>
      <c r="Q5" s="147"/>
      <c r="R5" s="184">
        <v>14.6</v>
      </c>
      <c r="S5" s="147"/>
      <c r="T5" s="184" t="s">
        <v>71</v>
      </c>
      <c r="U5" s="147"/>
      <c r="V5" s="188">
        <v>7.6</v>
      </c>
      <c r="W5" s="158"/>
      <c r="X5" s="195"/>
      <c r="AC5" s="179"/>
      <c r="AD5" s="179"/>
    </row>
    <row r="6" spans="1:30" s="52" customFormat="1" ht="29.25">
      <c r="A6" s="103"/>
      <c r="B6" s="9" t="s">
        <v>16</v>
      </c>
      <c r="C6" s="86" t="s">
        <v>126</v>
      </c>
      <c r="D6" s="53">
        <f>COUNTIF(F6:W6,"*)")</f>
        <v>0</v>
      </c>
      <c r="E6" s="20"/>
      <c r="F6" s="10" t="s">
        <v>3</v>
      </c>
      <c r="G6" s="11" t="s">
        <v>4</v>
      </c>
      <c r="H6" s="10" t="s">
        <v>3</v>
      </c>
      <c r="I6" s="11" t="s">
        <v>4</v>
      </c>
      <c r="J6" s="10" t="s">
        <v>3</v>
      </c>
      <c r="K6" s="11" t="s">
        <v>4</v>
      </c>
      <c r="L6" s="10" t="s">
        <v>3</v>
      </c>
      <c r="M6" s="11" t="s">
        <v>4</v>
      </c>
      <c r="N6" s="10" t="s">
        <v>3</v>
      </c>
      <c r="O6" s="11" t="s">
        <v>4</v>
      </c>
      <c r="P6" s="10" t="s">
        <v>3</v>
      </c>
      <c r="Q6" s="11" t="s">
        <v>4</v>
      </c>
      <c r="R6" s="10" t="s">
        <v>3</v>
      </c>
      <c r="S6" s="11" t="s">
        <v>4</v>
      </c>
      <c r="T6" s="10" t="s">
        <v>3</v>
      </c>
      <c r="U6" s="11" t="s">
        <v>4</v>
      </c>
      <c r="V6" s="10" t="s">
        <v>3</v>
      </c>
      <c r="W6" s="11" t="s">
        <v>4</v>
      </c>
      <c r="X6" s="116">
        <f>Z6+AA6</f>
        <v>0</v>
      </c>
      <c r="Z6" s="51"/>
      <c r="AA6" s="17"/>
      <c r="AB6"/>
      <c r="AC6"/>
      <c r="AD6"/>
    </row>
    <row r="7" spans="1:30" s="52" customFormat="1" ht="12.75">
      <c r="A7" s="104" t="s">
        <v>5</v>
      </c>
      <c r="B7" s="40" t="s">
        <v>53</v>
      </c>
      <c r="C7" s="6" t="s">
        <v>45</v>
      </c>
      <c r="D7" s="62">
        <f aca="true" t="shared" si="0" ref="D7:D23">COUNTIF(F7:W7,"*)")</f>
        <v>1</v>
      </c>
      <c r="E7" s="68">
        <f aca="true" t="shared" si="1" ref="E7:E22">SUM(G7+I7+K7+M7+O7+Q7+S7+U7+W7)</f>
        <v>108</v>
      </c>
      <c r="F7" s="13">
        <v>21</v>
      </c>
      <c r="G7" s="43"/>
      <c r="H7" s="61">
        <v>8</v>
      </c>
      <c r="I7" s="43">
        <v>13</v>
      </c>
      <c r="J7" s="61" t="s">
        <v>87</v>
      </c>
      <c r="K7" s="43"/>
      <c r="L7" s="61" t="s">
        <v>61</v>
      </c>
      <c r="M7" s="43"/>
      <c r="N7" s="61">
        <v>2</v>
      </c>
      <c r="O7" s="43">
        <v>4</v>
      </c>
      <c r="P7" s="12">
        <v>4</v>
      </c>
      <c r="Q7" s="43">
        <v>22</v>
      </c>
      <c r="R7" s="12">
        <v>7</v>
      </c>
      <c r="S7" s="43">
        <v>6</v>
      </c>
      <c r="T7" s="12" t="s">
        <v>114</v>
      </c>
      <c r="U7" s="43">
        <v>58</v>
      </c>
      <c r="V7" s="61" t="s">
        <v>100</v>
      </c>
      <c r="W7" s="43">
        <v>5</v>
      </c>
      <c r="X7" s="105"/>
      <c r="Z7" s="51"/>
      <c r="AA7" s="17"/>
      <c r="AB7"/>
      <c r="AC7"/>
      <c r="AD7"/>
    </row>
    <row r="8" spans="1:30" s="52" customFormat="1" ht="12.75">
      <c r="A8" s="104" t="s">
        <v>6</v>
      </c>
      <c r="B8" s="29" t="s">
        <v>47</v>
      </c>
      <c r="C8" s="6" t="s">
        <v>43</v>
      </c>
      <c r="D8" s="49">
        <f t="shared" si="0"/>
        <v>1</v>
      </c>
      <c r="E8" s="68">
        <f t="shared" si="1"/>
        <v>80</v>
      </c>
      <c r="F8" s="13">
        <v>6</v>
      </c>
      <c r="G8" s="44">
        <v>15</v>
      </c>
      <c r="H8" s="21">
        <v>19</v>
      </c>
      <c r="I8" s="45">
        <v>2</v>
      </c>
      <c r="J8" s="21" t="s">
        <v>87</v>
      </c>
      <c r="K8" s="45"/>
      <c r="L8" s="13" t="s">
        <v>61</v>
      </c>
      <c r="M8" s="30"/>
      <c r="N8" s="13" t="s">
        <v>87</v>
      </c>
      <c r="O8" s="30"/>
      <c r="P8" s="21" t="s">
        <v>125</v>
      </c>
      <c r="Q8" s="30">
        <v>19</v>
      </c>
      <c r="R8" s="21" t="s">
        <v>87</v>
      </c>
      <c r="S8" s="30"/>
      <c r="T8" s="21" t="s">
        <v>115</v>
      </c>
      <c r="U8" s="30">
        <v>38</v>
      </c>
      <c r="V8" s="13">
        <v>1</v>
      </c>
      <c r="W8" s="30">
        <v>6</v>
      </c>
      <c r="X8" s="106"/>
      <c r="Z8" s="51"/>
      <c r="AA8" s="17"/>
      <c r="AB8"/>
      <c r="AC8"/>
      <c r="AD8"/>
    </row>
    <row r="9" spans="1:30" s="52" customFormat="1" ht="12.75">
      <c r="A9" s="104" t="s">
        <v>7</v>
      </c>
      <c r="B9" s="29" t="s">
        <v>63</v>
      </c>
      <c r="C9" s="6" t="s">
        <v>45</v>
      </c>
      <c r="D9" s="49">
        <f t="shared" si="0"/>
        <v>1</v>
      </c>
      <c r="E9" s="68">
        <f t="shared" si="1"/>
        <v>77</v>
      </c>
      <c r="F9" s="13">
        <v>15</v>
      </c>
      <c r="G9" s="44">
        <v>6</v>
      </c>
      <c r="H9" s="21">
        <v>11</v>
      </c>
      <c r="I9" s="45">
        <v>10</v>
      </c>
      <c r="J9" s="21" t="s">
        <v>87</v>
      </c>
      <c r="K9" s="45"/>
      <c r="L9" s="13" t="s">
        <v>61</v>
      </c>
      <c r="M9" s="30"/>
      <c r="N9" s="13" t="s">
        <v>100</v>
      </c>
      <c r="O9" s="30">
        <v>5</v>
      </c>
      <c r="P9" s="21">
        <v>3</v>
      </c>
      <c r="Q9" s="30">
        <v>24</v>
      </c>
      <c r="R9" s="21">
        <v>8</v>
      </c>
      <c r="S9" s="30">
        <v>5</v>
      </c>
      <c r="T9" s="21" t="s">
        <v>117</v>
      </c>
      <c r="U9" s="30">
        <v>23</v>
      </c>
      <c r="V9" s="13">
        <v>2</v>
      </c>
      <c r="W9" s="30">
        <v>4</v>
      </c>
      <c r="X9" s="106"/>
      <c r="Z9" s="51"/>
      <c r="AA9" s="17"/>
      <c r="AB9"/>
      <c r="AC9"/>
      <c r="AD9"/>
    </row>
    <row r="10" spans="1:30" s="52" customFormat="1" ht="12.75">
      <c r="A10" s="104" t="s">
        <v>8</v>
      </c>
      <c r="B10" s="29" t="s">
        <v>54</v>
      </c>
      <c r="C10" s="6" t="s">
        <v>43</v>
      </c>
      <c r="D10" s="49">
        <f t="shared" si="0"/>
        <v>1</v>
      </c>
      <c r="E10" s="68">
        <f t="shared" si="1"/>
        <v>63</v>
      </c>
      <c r="F10" s="13" t="s">
        <v>61</v>
      </c>
      <c r="G10" s="44"/>
      <c r="H10" s="21">
        <v>44</v>
      </c>
      <c r="I10" s="45"/>
      <c r="J10" s="21" t="s">
        <v>87</v>
      </c>
      <c r="K10" s="45"/>
      <c r="L10" s="96">
        <v>1</v>
      </c>
      <c r="M10" s="30">
        <v>6</v>
      </c>
      <c r="N10" s="13">
        <v>3</v>
      </c>
      <c r="O10" s="30">
        <v>3</v>
      </c>
      <c r="P10" s="21" t="s">
        <v>124</v>
      </c>
      <c r="Q10" s="30">
        <v>26</v>
      </c>
      <c r="R10" s="21">
        <v>6</v>
      </c>
      <c r="S10" s="30">
        <v>7</v>
      </c>
      <c r="T10" s="21" t="s">
        <v>119</v>
      </c>
      <c r="U10" s="30">
        <v>19</v>
      </c>
      <c r="V10" s="13">
        <v>4</v>
      </c>
      <c r="W10" s="30">
        <v>2</v>
      </c>
      <c r="X10" s="106"/>
      <c r="Z10" s="51"/>
      <c r="AA10" s="17"/>
      <c r="AB10"/>
      <c r="AC10"/>
      <c r="AD10"/>
    </row>
    <row r="11" spans="1:30" s="52" customFormat="1" ht="12.75">
      <c r="A11" s="104" t="s">
        <v>9</v>
      </c>
      <c r="B11" s="39" t="s">
        <v>75</v>
      </c>
      <c r="C11" s="6" t="s">
        <v>45</v>
      </c>
      <c r="D11" s="49">
        <f t="shared" si="0"/>
        <v>1</v>
      </c>
      <c r="E11" s="68">
        <f t="shared" si="1"/>
        <v>63</v>
      </c>
      <c r="F11" s="13">
        <v>19</v>
      </c>
      <c r="G11" s="44">
        <v>2</v>
      </c>
      <c r="H11" s="21">
        <v>18</v>
      </c>
      <c r="I11" s="45">
        <v>3</v>
      </c>
      <c r="J11" s="21" t="s">
        <v>87</v>
      </c>
      <c r="K11" s="46"/>
      <c r="L11" s="13" t="s">
        <v>61</v>
      </c>
      <c r="M11" s="30"/>
      <c r="N11" s="96">
        <v>4</v>
      </c>
      <c r="O11" s="30">
        <v>2</v>
      </c>
      <c r="P11" s="21">
        <v>6</v>
      </c>
      <c r="Q11" s="30">
        <v>18</v>
      </c>
      <c r="R11" s="21">
        <v>14</v>
      </c>
      <c r="S11" s="30"/>
      <c r="T11" s="21" t="s">
        <v>116</v>
      </c>
      <c r="U11" s="30">
        <v>38</v>
      </c>
      <c r="V11" s="13" t="s">
        <v>87</v>
      </c>
      <c r="W11" s="30"/>
      <c r="X11" s="106"/>
      <c r="Z11" s="51"/>
      <c r="AA11" s="17"/>
      <c r="AB11"/>
      <c r="AC11"/>
      <c r="AD11"/>
    </row>
    <row r="12" spans="1:30" s="52" customFormat="1" ht="12.75">
      <c r="A12" s="104" t="s">
        <v>10</v>
      </c>
      <c r="B12" s="29" t="s">
        <v>46</v>
      </c>
      <c r="C12" s="6" t="s">
        <v>44</v>
      </c>
      <c r="D12" s="49">
        <f t="shared" si="0"/>
        <v>1</v>
      </c>
      <c r="E12" s="68">
        <f t="shared" si="1"/>
        <v>45</v>
      </c>
      <c r="F12" s="13">
        <v>1</v>
      </c>
      <c r="G12" s="44">
        <v>25</v>
      </c>
      <c r="H12" s="21">
        <v>3</v>
      </c>
      <c r="I12" s="45">
        <v>20</v>
      </c>
      <c r="J12" s="21" t="s">
        <v>87</v>
      </c>
      <c r="K12" s="46"/>
      <c r="L12" s="13" t="s">
        <v>61</v>
      </c>
      <c r="M12" s="30"/>
      <c r="N12" s="13" t="s">
        <v>87</v>
      </c>
      <c r="O12" s="30"/>
      <c r="P12" s="21" t="s">
        <v>87</v>
      </c>
      <c r="Q12" s="30"/>
      <c r="R12" s="21" t="s">
        <v>87</v>
      </c>
      <c r="S12" s="30"/>
      <c r="T12" s="21" t="s">
        <v>87</v>
      </c>
      <c r="U12" s="30"/>
      <c r="V12" s="13" t="s">
        <v>87</v>
      </c>
      <c r="W12" s="30"/>
      <c r="X12" s="106"/>
      <c r="Z12" s="51"/>
      <c r="AA12" s="17"/>
      <c r="AB12"/>
      <c r="AC12"/>
      <c r="AD12"/>
    </row>
    <row r="13" spans="1:30" s="52" customFormat="1" ht="12.75">
      <c r="A13" s="104" t="s">
        <v>11</v>
      </c>
      <c r="B13" s="29" t="s">
        <v>49</v>
      </c>
      <c r="C13" s="6" t="s">
        <v>44</v>
      </c>
      <c r="D13" s="49">
        <f t="shared" si="0"/>
        <v>1</v>
      </c>
      <c r="E13" s="68">
        <f t="shared" si="1"/>
        <v>41</v>
      </c>
      <c r="F13" s="21">
        <v>20</v>
      </c>
      <c r="G13" s="44">
        <v>1</v>
      </c>
      <c r="H13" s="21">
        <v>12</v>
      </c>
      <c r="I13" s="45">
        <v>9</v>
      </c>
      <c r="J13" s="21" t="s">
        <v>87</v>
      </c>
      <c r="K13" s="46"/>
      <c r="L13" s="21" t="s">
        <v>61</v>
      </c>
      <c r="M13" s="30"/>
      <c r="N13" s="21">
        <v>1</v>
      </c>
      <c r="O13" s="30">
        <v>6</v>
      </c>
      <c r="P13" s="21">
        <v>13</v>
      </c>
      <c r="Q13" s="30">
        <v>7</v>
      </c>
      <c r="R13" s="21">
        <v>11</v>
      </c>
      <c r="S13" s="30">
        <v>2</v>
      </c>
      <c r="T13" s="21" t="s">
        <v>118</v>
      </c>
      <c r="U13" s="30">
        <v>13</v>
      </c>
      <c r="V13" s="21">
        <v>3</v>
      </c>
      <c r="W13" s="30">
        <v>3</v>
      </c>
      <c r="X13" s="107"/>
      <c r="Z13" s="51"/>
      <c r="AA13" s="17"/>
      <c r="AB13"/>
      <c r="AC13"/>
      <c r="AD13"/>
    </row>
    <row r="14" spans="1:30" s="52" customFormat="1" ht="12.75">
      <c r="A14" s="104" t="s">
        <v>12</v>
      </c>
      <c r="B14" s="29" t="s">
        <v>98</v>
      </c>
      <c r="C14" s="6" t="s">
        <v>45</v>
      </c>
      <c r="D14" s="49">
        <f t="shared" si="0"/>
        <v>1</v>
      </c>
      <c r="E14" s="68">
        <f t="shared" si="1"/>
        <v>29</v>
      </c>
      <c r="F14" s="21">
        <v>9</v>
      </c>
      <c r="G14" s="44">
        <v>12</v>
      </c>
      <c r="H14" s="21">
        <v>35</v>
      </c>
      <c r="I14" s="45"/>
      <c r="J14" s="21" t="s">
        <v>87</v>
      </c>
      <c r="K14" s="46"/>
      <c r="L14" s="21" t="s">
        <v>61</v>
      </c>
      <c r="M14" s="30"/>
      <c r="N14" s="21" t="s">
        <v>87</v>
      </c>
      <c r="O14" s="30"/>
      <c r="P14" s="21">
        <v>7</v>
      </c>
      <c r="Q14" s="30">
        <v>16</v>
      </c>
      <c r="R14" s="21" t="s">
        <v>87</v>
      </c>
      <c r="S14" s="30"/>
      <c r="T14" s="21" t="s">
        <v>87</v>
      </c>
      <c r="U14" s="30"/>
      <c r="V14" s="21">
        <v>5</v>
      </c>
      <c r="W14" s="30">
        <v>1</v>
      </c>
      <c r="X14" s="107"/>
      <c r="Z14" s="51"/>
      <c r="AA14" s="17"/>
      <c r="AB14"/>
      <c r="AC14"/>
      <c r="AD14"/>
    </row>
    <row r="15" spans="1:30" s="52" customFormat="1" ht="12.75">
      <c r="A15" s="104" t="s">
        <v>13</v>
      </c>
      <c r="B15" s="29" t="s">
        <v>48</v>
      </c>
      <c r="C15" s="6" t="s">
        <v>45</v>
      </c>
      <c r="D15" s="49">
        <f t="shared" si="0"/>
        <v>1</v>
      </c>
      <c r="E15" s="68">
        <f t="shared" si="1"/>
        <v>25</v>
      </c>
      <c r="F15" s="13">
        <v>11</v>
      </c>
      <c r="G15" s="19">
        <v>10</v>
      </c>
      <c r="H15" s="13">
        <v>21</v>
      </c>
      <c r="I15" s="93"/>
      <c r="J15" s="13" t="s">
        <v>87</v>
      </c>
      <c r="K15" s="93"/>
      <c r="L15" s="13" t="s">
        <v>61</v>
      </c>
      <c r="M15" s="14"/>
      <c r="N15" s="13">
        <v>6</v>
      </c>
      <c r="O15" s="14"/>
      <c r="P15" s="13">
        <v>17</v>
      </c>
      <c r="Q15" s="14">
        <v>3</v>
      </c>
      <c r="R15" s="13">
        <v>16</v>
      </c>
      <c r="S15" s="14"/>
      <c r="T15" s="13">
        <v>13</v>
      </c>
      <c r="U15" s="14">
        <v>12</v>
      </c>
      <c r="V15" s="13">
        <v>7</v>
      </c>
      <c r="W15" s="14"/>
      <c r="X15" s="106"/>
      <c r="Z15" s="51"/>
      <c r="AA15" s="17"/>
      <c r="AB15"/>
      <c r="AC15"/>
      <c r="AD15"/>
    </row>
    <row r="16" spans="1:30" s="52" customFormat="1" ht="12.75">
      <c r="A16" s="104" t="s">
        <v>20</v>
      </c>
      <c r="B16" s="6" t="s">
        <v>56</v>
      </c>
      <c r="C16" s="6" t="s">
        <v>45</v>
      </c>
      <c r="D16" s="49">
        <f t="shared" si="0"/>
        <v>1</v>
      </c>
      <c r="E16" s="68">
        <f t="shared" si="1"/>
        <v>21</v>
      </c>
      <c r="F16" s="12" t="s">
        <v>61</v>
      </c>
      <c r="G16" s="74"/>
      <c r="H16" s="12">
        <v>47</v>
      </c>
      <c r="I16" s="74"/>
      <c r="J16" s="12" t="s">
        <v>87</v>
      </c>
      <c r="K16" s="74"/>
      <c r="L16" s="12" t="s">
        <v>87</v>
      </c>
      <c r="M16" s="74"/>
      <c r="N16" s="12">
        <v>5</v>
      </c>
      <c r="O16" s="74">
        <v>1</v>
      </c>
      <c r="P16" s="12">
        <v>16</v>
      </c>
      <c r="Q16" s="74">
        <v>4</v>
      </c>
      <c r="R16" s="12">
        <v>20</v>
      </c>
      <c r="S16" s="74"/>
      <c r="T16" s="12" t="s">
        <v>120</v>
      </c>
      <c r="U16" s="74">
        <v>16</v>
      </c>
      <c r="V16" s="12" t="s">
        <v>87</v>
      </c>
      <c r="W16" s="74"/>
      <c r="X16" s="117"/>
      <c r="Z16" s="51"/>
      <c r="AA16" s="17"/>
      <c r="AB16"/>
      <c r="AC16"/>
      <c r="AD16"/>
    </row>
    <row r="17" spans="1:30" s="52" customFormat="1" ht="12.75">
      <c r="A17" s="104" t="s">
        <v>24</v>
      </c>
      <c r="B17" s="6" t="s">
        <v>50</v>
      </c>
      <c r="C17" s="6" t="s">
        <v>45</v>
      </c>
      <c r="D17" s="49">
        <f t="shared" si="0"/>
        <v>1</v>
      </c>
      <c r="E17" s="68">
        <f t="shared" si="1"/>
        <v>6</v>
      </c>
      <c r="F17" s="13" t="s">
        <v>61</v>
      </c>
      <c r="G17" s="14"/>
      <c r="H17" s="13" t="s">
        <v>87</v>
      </c>
      <c r="I17" s="14"/>
      <c r="J17" s="13" t="s">
        <v>87</v>
      </c>
      <c r="K17" s="14"/>
      <c r="L17" s="13" t="s">
        <v>87</v>
      </c>
      <c r="M17" s="14"/>
      <c r="N17" s="13" t="s">
        <v>87</v>
      </c>
      <c r="O17" s="14"/>
      <c r="P17" s="13">
        <v>14</v>
      </c>
      <c r="Q17" s="14">
        <v>6</v>
      </c>
      <c r="R17" s="13" t="s">
        <v>87</v>
      </c>
      <c r="S17" s="14"/>
      <c r="T17" s="13" t="s">
        <v>87</v>
      </c>
      <c r="U17" s="14"/>
      <c r="V17" s="13" t="s">
        <v>87</v>
      </c>
      <c r="W17" s="14"/>
      <c r="X17" s="106"/>
      <c r="Z17" s="51"/>
      <c r="AA17" s="17"/>
      <c r="AB17"/>
      <c r="AC17"/>
      <c r="AD17"/>
    </row>
    <row r="18" spans="1:30" s="52" customFormat="1" ht="12.75">
      <c r="A18" s="104" t="s">
        <v>23</v>
      </c>
      <c r="B18" s="6" t="s">
        <v>74</v>
      </c>
      <c r="C18" s="6" t="s">
        <v>45</v>
      </c>
      <c r="D18" s="49">
        <f t="shared" si="0"/>
        <v>1</v>
      </c>
      <c r="E18" s="68">
        <f t="shared" si="1"/>
        <v>1</v>
      </c>
      <c r="F18" s="13" t="s">
        <v>61</v>
      </c>
      <c r="G18" s="14"/>
      <c r="H18" s="13">
        <v>29</v>
      </c>
      <c r="I18" s="92"/>
      <c r="J18" s="13" t="s">
        <v>87</v>
      </c>
      <c r="K18" s="92"/>
      <c r="L18" s="13" t="s">
        <v>87</v>
      </c>
      <c r="M18" s="14"/>
      <c r="N18" s="13" t="s">
        <v>87</v>
      </c>
      <c r="O18" s="14"/>
      <c r="P18" s="13" t="s">
        <v>87</v>
      </c>
      <c r="Q18" s="14"/>
      <c r="R18" s="13">
        <v>15</v>
      </c>
      <c r="S18" s="14"/>
      <c r="T18" s="13">
        <v>19</v>
      </c>
      <c r="U18" s="14">
        <v>1</v>
      </c>
      <c r="V18" s="13">
        <v>6</v>
      </c>
      <c r="W18" s="14"/>
      <c r="X18" s="106"/>
      <c r="Z18" s="51"/>
      <c r="AA18" s="17"/>
      <c r="AB18"/>
      <c r="AC18"/>
      <c r="AD18"/>
    </row>
    <row r="19" spans="1:30" s="52" customFormat="1" ht="12.75">
      <c r="A19" s="104" t="s">
        <v>25</v>
      </c>
      <c r="B19" s="22" t="s">
        <v>64</v>
      </c>
      <c r="C19" s="6" t="s">
        <v>65</v>
      </c>
      <c r="D19" s="49">
        <f t="shared" si="0"/>
        <v>1</v>
      </c>
      <c r="E19" s="68">
        <f t="shared" si="1"/>
        <v>0</v>
      </c>
      <c r="F19" s="13" t="s">
        <v>61</v>
      </c>
      <c r="G19" s="19"/>
      <c r="H19" s="13" t="s">
        <v>87</v>
      </c>
      <c r="I19" s="19"/>
      <c r="J19" s="13" t="s">
        <v>87</v>
      </c>
      <c r="K19" s="87"/>
      <c r="L19" s="13" t="s">
        <v>87</v>
      </c>
      <c r="M19" s="14"/>
      <c r="N19" s="96">
        <v>7</v>
      </c>
      <c r="O19" s="14"/>
      <c r="P19" s="13" t="s">
        <v>87</v>
      </c>
      <c r="Q19" s="14"/>
      <c r="R19" s="13" t="s">
        <v>87</v>
      </c>
      <c r="S19" s="14"/>
      <c r="T19" s="13" t="s">
        <v>87</v>
      </c>
      <c r="U19" s="14"/>
      <c r="V19" s="13" t="s">
        <v>87</v>
      </c>
      <c r="W19" s="14"/>
      <c r="X19" s="106"/>
      <c r="Z19" s="51"/>
      <c r="AA19" s="17"/>
      <c r="AB19"/>
      <c r="AC19"/>
      <c r="AD19"/>
    </row>
    <row r="20" spans="1:30" s="52" customFormat="1" ht="12.75">
      <c r="A20" s="104" t="s">
        <v>26</v>
      </c>
      <c r="B20" s="6" t="s">
        <v>60</v>
      </c>
      <c r="C20" s="6" t="s">
        <v>45</v>
      </c>
      <c r="D20" s="49">
        <f t="shared" si="0"/>
        <v>1</v>
      </c>
      <c r="E20" s="68">
        <f t="shared" si="1"/>
        <v>0</v>
      </c>
      <c r="F20" s="13" t="s">
        <v>61</v>
      </c>
      <c r="G20" s="14"/>
      <c r="H20" s="13">
        <v>46</v>
      </c>
      <c r="I20" s="14"/>
      <c r="J20" s="13" t="s">
        <v>87</v>
      </c>
      <c r="K20" s="14"/>
      <c r="L20" s="13" t="s">
        <v>87</v>
      </c>
      <c r="M20" s="14"/>
      <c r="N20" s="13" t="s">
        <v>87</v>
      </c>
      <c r="O20" s="14"/>
      <c r="P20" s="13" t="s">
        <v>87</v>
      </c>
      <c r="Q20" s="14"/>
      <c r="R20" s="97">
        <v>22</v>
      </c>
      <c r="S20" s="14"/>
      <c r="T20" s="13" t="s">
        <v>87</v>
      </c>
      <c r="U20" s="14"/>
      <c r="V20" s="96">
        <v>8</v>
      </c>
      <c r="W20" s="14"/>
      <c r="X20" s="106"/>
      <c r="Z20" s="51"/>
      <c r="AA20" s="17"/>
      <c r="AB20"/>
      <c r="AC20"/>
      <c r="AD20"/>
    </row>
    <row r="21" spans="1:24" ht="12.75">
      <c r="A21" s="104" t="s">
        <v>27</v>
      </c>
      <c r="B21" s="6" t="s">
        <v>85</v>
      </c>
      <c r="C21" s="6" t="s">
        <v>44</v>
      </c>
      <c r="D21" s="49">
        <f t="shared" si="0"/>
        <v>1</v>
      </c>
      <c r="E21" s="68">
        <f t="shared" si="1"/>
        <v>0</v>
      </c>
      <c r="F21" s="13" t="s">
        <v>61</v>
      </c>
      <c r="G21" s="19"/>
      <c r="H21" s="13" t="s">
        <v>87</v>
      </c>
      <c r="I21" s="19"/>
      <c r="J21" s="13" t="s">
        <v>87</v>
      </c>
      <c r="K21" s="87"/>
      <c r="L21" s="13" t="s">
        <v>87</v>
      </c>
      <c r="M21" s="14"/>
      <c r="N21" s="13" t="s">
        <v>87</v>
      </c>
      <c r="O21" s="14"/>
      <c r="P21" s="13" t="s">
        <v>87</v>
      </c>
      <c r="Q21" s="14"/>
      <c r="R21" s="13" t="s">
        <v>87</v>
      </c>
      <c r="S21" s="14"/>
      <c r="T21" s="13" t="s">
        <v>87</v>
      </c>
      <c r="U21" s="14"/>
      <c r="V21" s="96">
        <v>9</v>
      </c>
      <c r="W21" s="14"/>
      <c r="X21" s="106"/>
    </row>
    <row r="22" spans="1:24" ht="12.75">
      <c r="A22" s="104" t="s">
        <v>28</v>
      </c>
      <c r="B22" s="29" t="s">
        <v>76</v>
      </c>
      <c r="C22" s="6" t="s">
        <v>43</v>
      </c>
      <c r="D22" s="49">
        <f t="shared" si="0"/>
        <v>1</v>
      </c>
      <c r="E22" s="68">
        <f t="shared" si="1"/>
        <v>0</v>
      </c>
      <c r="F22" s="13" t="s">
        <v>61</v>
      </c>
      <c r="G22" s="44"/>
      <c r="H22" s="13" t="s">
        <v>87</v>
      </c>
      <c r="I22" s="44"/>
      <c r="J22" s="13" t="s">
        <v>87</v>
      </c>
      <c r="K22" s="44"/>
      <c r="L22" s="13" t="s">
        <v>87</v>
      </c>
      <c r="M22" s="30"/>
      <c r="N22" s="13" t="s">
        <v>87</v>
      </c>
      <c r="O22" s="30"/>
      <c r="P22" s="21" t="s">
        <v>87</v>
      </c>
      <c r="Q22" s="30"/>
      <c r="R22" s="21" t="s">
        <v>87</v>
      </c>
      <c r="S22" s="30"/>
      <c r="T22" s="21" t="s">
        <v>87</v>
      </c>
      <c r="U22" s="30"/>
      <c r="V22" s="13" t="s">
        <v>87</v>
      </c>
      <c r="W22" s="30"/>
      <c r="X22" s="106"/>
    </row>
    <row r="23" spans="1:24" ht="13.5" thickBot="1">
      <c r="A23" s="108"/>
      <c r="B23" s="109"/>
      <c r="C23" s="109"/>
      <c r="D23" s="119">
        <f t="shared" si="0"/>
        <v>0</v>
      </c>
      <c r="E23" s="120"/>
      <c r="F23" s="121"/>
      <c r="G23" s="122"/>
      <c r="H23" s="121"/>
      <c r="I23" s="122"/>
      <c r="J23" s="112"/>
      <c r="K23" s="113"/>
      <c r="L23" s="112"/>
      <c r="M23" s="113"/>
      <c r="N23" s="112"/>
      <c r="O23" s="113"/>
      <c r="P23" s="112"/>
      <c r="Q23" s="113"/>
      <c r="R23" s="112"/>
      <c r="S23" s="113"/>
      <c r="T23" s="112"/>
      <c r="U23" s="113"/>
      <c r="V23" s="112"/>
      <c r="W23" s="113"/>
      <c r="X23" s="114">
        <f>Z23+AA23</f>
        <v>0</v>
      </c>
    </row>
  </sheetData>
  <sheetProtection/>
  <mergeCells count="54">
    <mergeCell ref="N4:O4"/>
    <mergeCell ref="AC5:AD5"/>
    <mergeCell ref="V4:W4"/>
    <mergeCell ref="AC4:AD4"/>
    <mergeCell ref="P5:Q5"/>
    <mergeCell ref="F5:G5"/>
    <mergeCell ref="H5:I5"/>
    <mergeCell ref="J5:K5"/>
    <mergeCell ref="L5:M5"/>
    <mergeCell ref="N5:O5"/>
    <mergeCell ref="P4:Q4"/>
    <mergeCell ref="R4:S4"/>
    <mergeCell ref="T4:U4"/>
    <mergeCell ref="AC2:AD2"/>
    <mergeCell ref="F3:G3"/>
    <mergeCell ref="H3:I3"/>
    <mergeCell ref="J3:K3"/>
    <mergeCell ref="L3:M3"/>
    <mergeCell ref="N3:O3"/>
    <mergeCell ref="P2:Q2"/>
    <mergeCell ref="A2:A5"/>
    <mergeCell ref="B2:C5"/>
    <mergeCell ref="F2:G2"/>
    <mergeCell ref="H2:I2"/>
    <mergeCell ref="J2:K2"/>
    <mergeCell ref="L2:M2"/>
    <mergeCell ref="L4:M4"/>
    <mergeCell ref="J4:K4"/>
    <mergeCell ref="P1:Q1"/>
    <mergeCell ref="R1:S1"/>
    <mergeCell ref="P3:Q3"/>
    <mergeCell ref="R3:S3"/>
    <mergeCell ref="T1:U1"/>
    <mergeCell ref="AC1:AD1"/>
    <mergeCell ref="AC3:AD3"/>
    <mergeCell ref="V1:W1"/>
    <mergeCell ref="X1:X5"/>
    <mergeCell ref="R2:S2"/>
    <mergeCell ref="T2:U2"/>
    <mergeCell ref="V2:W2"/>
    <mergeCell ref="V3:W3"/>
    <mergeCell ref="T3:U3"/>
    <mergeCell ref="T5:U5"/>
    <mergeCell ref="V5:W5"/>
    <mergeCell ref="R5:S5"/>
    <mergeCell ref="D1:D5"/>
    <mergeCell ref="F1:G1"/>
    <mergeCell ref="H1:I1"/>
    <mergeCell ref="J1:K1"/>
    <mergeCell ref="L1:M1"/>
    <mergeCell ref="N1:O1"/>
    <mergeCell ref="N2:O2"/>
    <mergeCell ref="F4:G4"/>
    <mergeCell ref="H4:I4"/>
  </mergeCells>
  <printOptions horizontalCentered="1"/>
  <pageMargins left="0.5905511811023623" right="0.5905511811023623" top="1.3779527559055118" bottom="0.7874015748031497" header="0.5118110236220472" footer="0.5118110236220472"/>
  <pageSetup fitToHeight="1" fitToWidth="1" horizontalDpi="300" verticalDpi="3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AD16"/>
  <sheetViews>
    <sheetView showZeros="0" zoomScalePageLayoutView="0" workbookViewId="0" topLeftCell="A1">
      <selection activeCell="X25" sqref="X25"/>
    </sheetView>
  </sheetViews>
  <sheetFormatPr defaultColWidth="11.421875" defaultRowHeight="12.75"/>
  <cols>
    <col min="1" max="1" width="3.28125" style="0" customWidth="1"/>
    <col min="2" max="2" width="20.57421875" style="0" customWidth="1"/>
    <col min="3" max="3" width="38.00390625" style="0" customWidth="1"/>
    <col min="4" max="4" width="2.57421875" style="73" customWidth="1"/>
    <col min="5" max="5" width="4.7109375" style="17" customWidth="1"/>
    <col min="6" max="23" width="3.8515625" style="17" customWidth="1"/>
    <col min="24" max="24" width="3.00390625" style="51" customWidth="1"/>
    <col min="25" max="25" width="0" style="52" hidden="1" customWidth="1"/>
    <col min="26" max="26" width="7.421875" style="51" customWidth="1"/>
    <col min="27" max="27" width="5.28125" style="17" customWidth="1"/>
    <col min="28" max="28" width="4.7109375" style="0" customWidth="1"/>
  </cols>
  <sheetData>
    <row r="1" spans="1:30" ht="104.25" customHeight="1">
      <c r="A1" s="115"/>
      <c r="B1" s="101" t="s">
        <v>0</v>
      </c>
      <c r="C1" s="101" t="s">
        <v>1</v>
      </c>
      <c r="D1" s="189" t="s">
        <v>21</v>
      </c>
      <c r="E1" s="102"/>
      <c r="F1" s="190" t="s">
        <v>66</v>
      </c>
      <c r="G1" s="191"/>
      <c r="H1" s="190" t="s">
        <v>67</v>
      </c>
      <c r="I1" s="191"/>
      <c r="J1" s="190" t="s">
        <v>68</v>
      </c>
      <c r="K1" s="191"/>
      <c r="L1" s="192" t="s">
        <v>73</v>
      </c>
      <c r="M1" s="193"/>
      <c r="N1" s="192" t="s">
        <v>86</v>
      </c>
      <c r="O1" s="193"/>
      <c r="P1" s="190" t="s">
        <v>84</v>
      </c>
      <c r="Q1" s="191"/>
      <c r="R1" s="190" t="s">
        <v>69</v>
      </c>
      <c r="S1" s="191"/>
      <c r="T1" s="190" t="s">
        <v>89</v>
      </c>
      <c r="U1" s="191"/>
      <c r="V1" s="190" t="s">
        <v>72</v>
      </c>
      <c r="W1" s="191"/>
      <c r="X1" s="194" t="s">
        <v>22</v>
      </c>
      <c r="AC1" s="178"/>
      <c r="AD1" s="178"/>
    </row>
    <row r="2" spans="1:30" ht="12.75" customHeight="1">
      <c r="A2" s="197"/>
      <c r="B2" s="198" t="s">
        <v>127</v>
      </c>
      <c r="C2" s="168"/>
      <c r="D2" s="153"/>
      <c r="E2" s="4">
        <v>13</v>
      </c>
      <c r="F2" s="148"/>
      <c r="G2" s="149"/>
      <c r="H2" s="173"/>
      <c r="I2" s="174"/>
      <c r="J2" s="159">
        <v>5.4</v>
      </c>
      <c r="K2" s="160"/>
      <c r="L2" s="159">
        <v>17.3</v>
      </c>
      <c r="M2" s="160"/>
      <c r="N2" s="148"/>
      <c r="O2" s="149"/>
      <c r="P2" s="187" t="s">
        <v>135</v>
      </c>
      <c r="Q2" s="160"/>
      <c r="R2" s="186">
        <v>8.6</v>
      </c>
      <c r="S2" s="162"/>
      <c r="T2" s="159">
        <v>11</v>
      </c>
      <c r="U2" s="160"/>
      <c r="V2" s="183">
        <v>4.1</v>
      </c>
      <c r="W2" s="164"/>
      <c r="X2" s="195"/>
      <c r="AC2" s="179"/>
      <c r="AD2" s="179"/>
    </row>
    <row r="3" spans="1:30" ht="12.75" customHeight="1">
      <c r="A3" s="197"/>
      <c r="B3" s="199"/>
      <c r="C3" s="170"/>
      <c r="D3" s="153"/>
      <c r="E3" s="5">
        <v>15</v>
      </c>
      <c r="F3" s="176"/>
      <c r="G3" s="177"/>
      <c r="H3" s="163">
        <v>35.2</v>
      </c>
      <c r="I3" s="164"/>
      <c r="J3" s="161">
        <v>9.6</v>
      </c>
      <c r="K3" s="162"/>
      <c r="L3" s="161">
        <v>21.6</v>
      </c>
      <c r="M3" s="162"/>
      <c r="N3" s="150"/>
      <c r="O3" s="151"/>
      <c r="P3" s="186" t="s">
        <v>134</v>
      </c>
      <c r="Q3" s="162"/>
      <c r="R3" s="186">
        <v>11</v>
      </c>
      <c r="S3" s="162"/>
      <c r="T3" s="161">
        <v>44</v>
      </c>
      <c r="U3" s="162"/>
      <c r="V3" s="183">
        <v>4.1</v>
      </c>
      <c r="W3" s="164"/>
      <c r="X3" s="195"/>
      <c r="AC3" s="179"/>
      <c r="AD3" s="179"/>
    </row>
    <row r="4" spans="1:30" ht="12.75" customHeight="1">
      <c r="A4" s="197"/>
      <c r="B4" s="199"/>
      <c r="C4" s="170"/>
      <c r="D4" s="153"/>
      <c r="E4" s="5">
        <v>17</v>
      </c>
      <c r="F4" s="176"/>
      <c r="G4" s="177"/>
      <c r="H4" s="163">
        <v>70.4</v>
      </c>
      <c r="I4" s="164"/>
      <c r="J4" s="161">
        <v>14.4</v>
      </c>
      <c r="K4" s="162"/>
      <c r="L4" s="161">
        <v>30.2</v>
      </c>
      <c r="M4" s="162"/>
      <c r="N4" s="161">
        <v>12.6</v>
      </c>
      <c r="O4" s="162"/>
      <c r="P4" s="186" t="s">
        <v>136</v>
      </c>
      <c r="Q4" s="162"/>
      <c r="R4" s="186">
        <v>14.6</v>
      </c>
      <c r="S4" s="162"/>
      <c r="T4" s="186" t="s">
        <v>70</v>
      </c>
      <c r="U4" s="162"/>
      <c r="V4" s="183">
        <v>7.6</v>
      </c>
      <c r="W4" s="164"/>
      <c r="X4" s="195"/>
      <c r="AC4" s="179"/>
      <c r="AD4" s="179"/>
    </row>
    <row r="5" spans="1:30" ht="12.75" customHeight="1">
      <c r="A5" s="197"/>
      <c r="B5" s="200"/>
      <c r="C5" s="201"/>
      <c r="D5" s="154"/>
      <c r="E5" s="79" t="s">
        <v>2</v>
      </c>
      <c r="F5" s="157">
        <v>86.4</v>
      </c>
      <c r="G5" s="158"/>
      <c r="H5" s="157">
        <v>105.6</v>
      </c>
      <c r="I5" s="158"/>
      <c r="J5" s="165"/>
      <c r="K5" s="166"/>
      <c r="L5" s="184">
        <v>43.2</v>
      </c>
      <c r="M5" s="185"/>
      <c r="N5" s="146">
        <v>12.6</v>
      </c>
      <c r="O5" s="147"/>
      <c r="P5" s="184" t="s">
        <v>137</v>
      </c>
      <c r="Q5" s="147"/>
      <c r="R5" s="184">
        <v>14.6</v>
      </c>
      <c r="S5" s="147"/>
      <c r="T5" s="184" t="s">
        <v>71</v>
      </c>
      <c r="U5" s="147"/>
      <c r="V5" s="188">
        <v>7.6</v>
      </c>
      <c r="W5" s="158"/>
      <c r="X5" s="196"/>
      <c r="AC5" s="179"/>
      <c r="AD5" s="179"/>
    </row>
    <row r="6" spans="1:30" s="52" customFormat="1" ht="12.75">
      <c r="A6" s="123"/>
      <c r="B6" s="34" t="s">
        <v>18</v>
      </c>
      <c r="C6" s="6"/>
      <c r="D6" s="72"/>
      <c r="E6" s="18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106"/>
      <c r="Z6" s="51"/>
      <c r="AA6" s="17"/>
      <c r="AB6"/>
      <c r="AC6"/>
      <c r="AD6"/>
    </row>
    <row r="7" spans="1:30" s="17" customFormat="1" ht="12.75">
      <c r="A7" s="124"/>
      <c r="B7" s="31" t="s">
        <v>5</v>
      </c>
      <c r="C7" s="6" t="s">
        <v>45</v>
      </c>
      <c r="D7" s="47"/>
      <c r="E7" s="18">
        <v>476</v>
      </c>
      <c r="F7" s="24"/>
      <c r="G7" s="24">
        <v>30</v>
      </c>
      <c r="H7" s="24"/>
      <c r="I7" s="24">
        <v>42</v>
      </c>
      <c r="J7" s="24">
        <v>0</v>
      </c>
      <c r="K7" s="24">
        <v>15</v>
      </c>
      <c r="L7" s="24"/>
      <c r="M7" s="24">
        <v>0</v>
      </c>
      <c r="N7" s="24"/>
      <c r="O7" s="24">
        <v>15</v>
      </c>
      <c r="P7" s="24"/>
      <c r="Q7" s="24">
        <v>128</v>
      </c>
      <c r="R7" s="24"/>
      <c r="S7" s="24">
        <v>16</v>
      </c>
      <c r="T7" s="24"/>
      <c r="U7" s="24">
        <v>216</v>
      </c>
      <c r="V7" s="24"/>
      <c r="W7" s="24">
        <v>14</v>
      </c>
      <c r="X7" s="125">
        <v>0</v>
      </c>
      <c r="Y7" s="52"/>
      <c r="Z7" s="66">
        <v>0.47695390781563124</v>
      </c>
      <c r="AB7"/>
      <c r="AC7"/>
      <c r="AD7"/>
    </row>
    <row r="8" spans="1:30" s="17" customFormat="1" ht="12.75">
      <c r="A8" s="124"/>
      <c r="B8" s="31" t="s">
        <v>6</v>
      </c>
      <c r="C8" s="6" t="s">
        <v>43</v>
      </c>
      <c r="D8" s="49"/>
      <c r="E8" s="18">
        <v>243</v>
      </c>
      <c r="F8" s="24"/>
      <c r="G8" s="24">
        <v>15</v>
      </c>
      <c r="H8" s="24"/>
      <c r="I8" s="24">
        <v>2</v>
      </c>
      <c r="J8" s="24"/>
      <c r="K8" s="24">
        <v>10</v>
      </c>
      <c r="L8" s="24"/>
      <c r="M8" s="24">
        <v>14</v>
      </c>
      <c r="N8" s="24"/>
      <c r="O8" s="24">
        <v>7</v>
      </c>
      <c r="P8" s="24"/>
      <c r="Q8" s="24">
        <v>66</v>
      </c>
      <c r="R8" s="24"/>
      <c r="S8" s="24">
        <v>7</v>
      </c>
      <c r="T8" s="24"/>
      <c r="U8" s="24">
        <v>106</v>
      </c>
      <c r="V8" s="24"/>
      <c r="W8" s="24">
        <v>16</v>
      </c>
      <c r="X8" s="125">
        <v>0</v>
      </c>
      <c r="Y8" s="52"/>
      <c r="Z8" s="66">
        <v>0.24348697394789579</v>
      </c>
      <c r="AB8"/>
      <c r="AC8"/>
      <c r="AD8"/>
    </row>
    <row r="9" spans="1:30" s="17" customFormat="1" ht="12.75">
      <c r="A9" s="124"/>
      <c r="B9" s="31" t="s">
        <v>7</v>
      </c>
      <c r="C9" s="6" t="s">
        <v>44</v>
      </c>
      <c r="D9" s="47"/>
      <c r="E9" s="18">
        <v>167</v>
      </c>
      <c r="F9" s="24"/>
      <c r="G9" s="24">
        <v>26</v>
      </c>
      <c r="H9" s="24"/>
      <c r="I9" s="24">
        <v>29</v>
      </c>
      <c r="J9" s="24"/>
      <c r="K9" s="24">
        <v>2</v>
      </c>
      <c r="L9" s="24"/>
      <c r="M9" s="24">
        <v>0</v>
      </c>
      <c r="N9" s="24"/>
      <c r="O9" s="24">
        <v>12</v>
      </c>
      <c r="P9" s="24"/>
      <c r="Q9" s="24">
        <v>64</v>
      </c>
      <c r="R9" s="24"/>
      <c r="S9" s="24">
        <v>2</v>
      </c>
      <c r="T9" s="24"/>
      <c r="U9" s="24">
        <v>27</v>
      </c>
      <c r="V9" s="24"/>
      <c r="W9" s="24">
        <v>5</v>
      </c>
      <c r="X9" s="125">
        <v>0</v>
      </c>
      <c r="Y9" s="52"/>
      <c r="Z9" s="66">
        <v>0.16733466933867736</v>
      </c>
      <c r="AB9"/>
      <c r="AC9"/>
      <c r="AD9"/>
    </row>
    <row r="10" spans="1:30" s="17" customFormat="1" ht="12.75">
      <c r="A10" s="124"/>
      <c r="B10" s="31" t="s">
        <v>8</v>
      </c>
      <c r="C10" s="6" t="s">
        <v>104</v>
      </c>
      <c r="D10" s="47"/>
      <c r="E10" s="18">
        <v>86</v>
      </c>
      <c r="F10" s="25"/>
      <c r="G10" s="24">
        <v>0</v>
      </c>
      <c r="H10" s="24"/>
      <c r="I10" s="24">
        <v>0</v>
      </c>
      <c r="J10" s="24"/>
      <c r="K10" s="24">
        <v>0</v>
      </c>
      <c r="L10" s="24"/>
      <c r="M10" s="24">
        <v>0</v>
      </c>
      <c r="N10" s="24"/>
      <c r="O10" s="24">
        <v>0</v>
      </c>
      <c r="P10" s="24"/>
      <c r="Q10" s="24">
        <v>24</v>
      </c>
      <c r="R10" s="24"/>
      <c r="S10" s="24">
        <v>2</v>
      </c>
      <c r="T10" s="24"/>
      <c r="U10" s="24">
        <v>54</v>
      </c>
      <c r="V10" s="24"/>
      <c r="W10" s="24">
        <v>6</v>
      </c>
      <c r="X10" s="125">
        <v>0</v>
      </c>
      <c r="Y10" s="52"/>
      <c r="Z10" s="66">
        <v>0.08617234468937876</v>
      </c>
      <c r="AB10"/>
      <c r="AC10"/>
      <c r="AD10"/>
    </row>
    <row r="11" spans="1:30" s="17" customFormat="1" ht="12.75">
      <c r="A11" s="124"/>
      <c r="B11" s="31" t="s">
        <v>9</v>
      </c>
      <c r="C11" s="6" t="s">
        <v>91</v>
      </c>
      <c r="D11" s="47"/>
      <c r="E11" s="18">
        <v>20</v>
      </c>
      <c r="F11" s="24"/>
      <c r="G11" s="24">
        <v>0</v>
      </c>
      <c r="H11" s="24"/>
      <c r="I11" s="24">
        <v>0</v>
      </c>
      <c r="J11" s="24"/>
      <c r="K11" s="24">
        <v>9</v>
      </c>
      <c r="L11" s="24"/>
      <c r="M11" s="24">
        <v>0</v>
      </c>
      <c r="N11" s="24"/>
      <c r="O11" s="24"/>
      <c r="P11" s="24"/>
      <c r="Q11" s="24">
        <v>0</v>
      </c>
      <c r="R11" s="24"/>
      <c r="S11" s="24">
        <v>6</v>
      </c>
      <c r="T11" s="24"/>
      <c r="U11" s="24">
        <v>1</v>
      </c>
      <c r="V11" s="24"/>
      <c r="W11" s="24">
        <v>4</v>
      </c>
      <c r="X11" s="125"/>
      <c r="Y11" s="52"/>
      <c r="Z11" s="66">
        <v>0.02004008016032064</v>
      </c>
      <c r="AB11"/>
      <c r="AC11"/>
      <c r="AD11"/>
    </row>
    <row r="12" spans="1:30" s="17" customFormat="1" ht="12.75">
      <c r="A12" s="126"/>
      <c r="B12" s="31" t="s">
        <v>10</v>
      </c>
      <c r="C12" s="29" t="s">
        <v>65</v>
      </c>
      <c r="D12" s="72"/>
      <c r="E12" s="18">
        <v>3</v>
      </c>
      <c r="F12" s="89"/>
      <c r="G12" s="24">
        <v>0</v>
      </c>
      <c r="H12" s="89"/>
      <c r="I12" s="24">
        <v>0</v>
      </c>
      <c r="J12" s="89"/>
      <c r="K12" s="24">
        <v>0</v>
      </c>
      <c r="L12" s="89"/>
      <c r="M12" s="24">
        <v>2</v>
      </c>
      <c r="N12" s="89"/>
      <c r="O12" s="89">
        <v>1</v>
      </c>
      <c r="P12" s="89"/>
      <c r="Q12" s="24">
        <v>0</v>
      </c>
      <c r="R12" s="89"/>
      <c r="S12" s="24">
        <v>0</v>
      </c>
      <c r="T12" s="89"/>
      <c r="U12" s="24">
        <v>0</v>
      </c>
      <c r="V12" s="89"/>
      <c r="W12" s="24">
        <v>0</v>
      </c>
      <c r="X12" s="127">
        <v>0</v>
      </c>
      <c r="Y12" s="52"/>
      <c r="Z12" s="66">
        <v>0.003006012024048096</v>
      </c>
      <c r="AB12"/>
      <c r="AC12"/>
      <c r="AD12"/>
    </row>
    <row r="13" spans="1:30" s="17" customFormat="1" ht="12.75">
      <c r="A13" s="126"/>
      <c r="B13" s="31" t="s">
        <v>11</v>
      </c>
      <c r="C13" s="29" t="s">
        <v>96</v>
      </c>
      <c r="D13" s="72"/>
      <c r="E13" s="18">
        <v>2</v>
      </c>
      <c r="F13" s="89"/>
      <c r="G13" s="24">
        <v>0</v>
      </c>
      <c r="H13" s="89"/>
      <c r="I13" s="24">
        <v>0</v>
      </c>
      <c r="J13" s="89"/>
      <c r="K13" s="24">
        <v>2</v>
      </c>
      <c r="L13" s="89"/>
      <c r="M13" s="24">
        <v>0</v>
      </c>
      <c r="N13" s="89"/>
      <c r="O13" s="89"/>
      <c r="P13" s="89"/>
      <c r="Q13" s="89">
        <v>0</v>
      </c>
      <c r="R13" s="89"/>
      <c r="S13" s="24">
        <v>0</v>
      </c>
      <c r="T13" s="89"/>
      <c r="U13" s="89">
        <v>0</v>
      </c>
      <c r="V13" s="89"/>
      <c r="W13" s="24">
        <v>0</v>
      </c>
      <c r="X13" s="127"/>
      <c r="Y13" s="52"/>
      <c r="Z13" s="66">
        <v>0.002004008016032064</v>
      </c>
      <c r="AB13"/>
      <c r="AC13"/>
      <c r="AD13"/>
    </row>
    <row r="14" spans="1:30" s="17" customFormat="1" ht="12.75">
      <c r="A14" s="124"/>
      <c r="B14" s="31" t="s">
        <v>12</v>
      </c>
      <c r="C14" s="29" t="s">
        <v>51</v>
      </c>
      <c r="D14" s="72"/>
      <c r="E14" s="18">
        <v>1</v>
      </c>
      <c r="F14" s="89"/>
      <c r="G14" s="24">
        <v>0</v>
      </c>
      <c r="H14" s="89"/>
      <c r="I14" s="24">
        <v>0</v>
      </c>
      <c r="J14" s="89"/>
      <c r="K14" s="24">
        <v>1</v>
      </c>
      <c r="L14" s="89"/>
      <c r="M14" s="24">
        <v>0</v>
      </c>
      <c r="N14" s="89"/>
      <c r="O14" s="89">
        <v>0</v>
      </c>
      <c r="P14" s="89"/>
      <c r="Q14" s="89">
        <v>0</v>
      </c>
      <c r="R14" s="89"/>
      <c r="S14" s="24">
        <v>0</v>
      </c>
      <c r="T14" s="89"/>
      <c r="U14" s="89">
        <v>0</v>
      </c>
      <c r="V14" s="89"/>
      <c r="W14" s="24">
        <v>0</v>
      </c>
      <c r="X14" s="127">
        <v>0</v>
      </c>
      <c r="Y14" s="52"/>
      <c r="Z14" s="66">
        <v>0.001002004008016032</v>
      </c>
      <c r="AB14"/>
      <c r="AC14"/>
      <c r="AD14"/>
    </row>
    <row r="15" spans="1:30" s="17" customFormat="1" ht="12.75">
      <c r="A15" s="128"/>
      <c r="B15" s="70"/>
      <c r="C15" s="7"/>
      <c r="D15" s="48"/>
      <c r="E15" s="3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16"/>
      <c r="X15" s="129">
        <v>0</v>
      </c>
      <c r="Y15" s="52"/>
      <c r="Z15" s="66">
        <v>0</v>
      </c>
      <c r="AB15"/>
      <c r="AC15"/>
      <c r="AD15"/>
    </row>
    <row r="16" spans="1:26" ht="13.5" thickBot="1">
      <c r="A16" s="130"/>
      <c r="B16" s="131"/>
      <c r="C16" s="132"/>
      <c r="D16" s="110"/>
      <c r="E16" s="111">
        <v>998</v>
      </c>
      <c r="F16" s="133"/>
      <c r="G16" s="134">
        <v>71</v>
      </c>
      <c r="H16" s="134"/>
      <c r="I16" s="134">
        <v>73</v>
      </c>
      <c r="J16" s="134"/>
      <c r="K16" s="134">
        <v>39</v>
      </c>
      <c r="L16" s="134"/>
      <c r="M16" s="134">
        <v>16</v>
      </c>
      <c r="N16" s="134"/>
      <c r="O16" s="134">
        <v>35</v>
      </c>
      <c r="P16" s="134"/>
      <c r="Q16" s="134">
        <v>282</v>
      </c>
      <c r="R16" s="134"/>
      <c r="S16" s="134">
        <v>33</v>
      </c>
      <c r="T16" s="134"/>
      <c r="U16" s="134">
        <v>404</v>
      </c>
      <c r="V16" s="134"/>
      <c r="W16" s="134">
        <v>45</v>
      </c>
      <c r="X16" s="135">
        <v>0</v>
      </c>
      <c r="Z16" s="67">
        <v>0.9999999999999999</v>
      </c>
    </row>
  </sheetData>
  <sheetProtection/>
  <mergeCells count="54">
    <mergeCell ref="N4:O4"/>
    <mergeCell ref="AC5:AD5"/>
    <mergeCell ref="V4:W4"/>
    <mergeCell ref="AC4:AD4"/>
    <mergeCell ref="P5:Q5"/>
    <mergeCell ref="F5:G5"/>
    <mergeCell ref="H5:I5"/>
    <mergeCell ref="J5:K5"/>
    <mergeCell ref="L5:M5"/>
    <mergeCell ref="N5:O5"/>
    <mergeCell ref="P4:Q4"/>
    <mergeCell ref="R4:S4"/>
    <mergeCell ref="T4:U4"/>
    <mergeCell ref="AC2:AD2"/>
    <mergeCell ref="F3:G3"/>
    <mergeCell ref="H3:I3"/>
    <mergeCell ref="J3:K3"/>
    <mergeCell ref="L3:M3"/>
    <mergeCell ref="N3:O3"/>
    <mergeCell ref="P2:Q2"/>
    <mergeCell ref="A2:A5"/>
    <mergeCell ref="B2:C5"/>
    <mergeCell ref="F2:G2"/>
    <mergeCell ref="H2:I2"/>
    <mergeCell ref="J2:K2"/>
    <mergeCell ref="L2:M2"/>
    <mergeCell ref="L4:M4"/>
    <mergeCell ref="J4:K4"/>
    <mergeCell ref="P1:Q1"/>
    <mergeCell ref="R1:S1"/>
    <mergeCell ref="P3:Q3"/>
    <mergeCell ref="R3:S3"/>
    <mergeCell ref="T1:U1"/>
    <mergeCell ref="AC1:AD1"/>
    <mergeCell ref="AC3:AD3"/>
    <mergeCell ref="V1:W1"/>
    <mergeCell ref="X1:X5"/>
    <mergeCell ref="R2:S2"/>
    <mergeCell ref="T2:U2"/>
    <mergeCell ref="V2:W2"/>
    <mergeCell ref="V3:W3"/>
    <mergeCell ref="T3:U3"/>
    <mergeCell ref="T5:U5"/>
    <mergeCell ref="V5:W5"/>
    <mergeCell ref="R5:S5"/>
    <mergeCell ref="D1:D5"/>
    <mergeCell ref="F1:G1"/>
    <mergeCell ref="H1:I1"/>
    <mergeCell ref="J1:K1"/>
    <mergeCell ref="L1:M1"/>
    <mergeCell ref="N1:O1"/>
    <mergeCell ref="N2:O2"/>
    <mergeCell ref="F4:G4"/>
    <mergeCell ref="H4:I4"/>
  </mergeCells>
  <printOptions horizontalCentered="1"/>
  <pageMargins left="0.5905511811023623" right="0.5905511811023623" top="1.3779527559055118" bottom="0.7874015748031497" header="0.5118110236220472" footer="0.5118110236220472"/>
  <pageSetup fitToHeight="1" fitToWidth="1"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/>
  <dimension ref="A1:AD35"/>
  <sheetViews>
    <sheetView showZeros="0" tabSelected="1" zoomScalePageLayoutView="0" workbookViewId="0" topLeftCell="A1">
      <pane xSplit="3" topLeftCell="D1" activePane="topRight" state="frozen"/>
      <selection pane="topLeft" activeCell="A16" sqref="A16"/>
      <selection pane="topRight" activeCell="C42" sqref="C42"/>
    </sheetView>
  </sheetViews>
  <sheetFormatPr defaultColWidth="11.421875" defaultRowHeight="12.75"/>
  <cols>
    <col min="1" max="1" width="3.28125" style="0" customWidth="1"/>
    <col min="2" max="2" width="20.57421875" style="0" customWidth="1"/>
    <col min="3" max="3" width="38.00390625" style="0" customWidth="1"/>
    <col min="4" max="4" width="2.57421875" style="73" customWidth="1"/>
    <col min="5" max="5" width="4.7109375" style="17" customWidth="1"/>
    <col min="6" max="23" width="3.8515625" style="17" customWidth="1"/>
    <col min="24" max="24" width="3.00390625" style="51" customWidth="1"/>
    <col min="25" max="25" width="0" style="52" hidden="1" customWidth="1"/>
    <col min="26" max="26" width="7.421875" style="51" customWidth="1"/>
    <col min="27" max="27" width="13.421875" style="143" customWidth="1"/>
    <col min="28" max="28" width="4.7109375" style="0" customWidth="1"/>
  </cols>
  <sheetData>
    <row r="1" spans="1:30" ht="104.25" customHeight="1">
      <c r="A1" s="8"/>
      <c r="B1" s="1" t="s">
        <v>0</v>
      </c>
      <c r="C1" s="1" t="s">
        <v>1</v>
      </c>
      <c r="D1" s="152" t="s">
        <v>21</v>
      </c>
      <c r="E1" s="78"/>
      <c r="F1" s="155" t="s">
        <v>66</v>
      </c>
      <c r="G1" s="156"/>
      <c r="H1" s="155" t="s">
        <v>67</v>
      </c>
      <c r="I1" s="156"/>
      <c r="J1" s="155" t="s">
        <v>68</v>
      </c>
      <c r="K1" s="156"/>
      <c r="L1" s="144" t="s">
        <v>73</v>
      </c>
      <c r="M1" s="145"/>
      <c r="N1" s="144" t="s">
        <v>86</v>
      </c>
      <c r="O1" s="145"/>
      <c r="P1" s="155" t="s">
        <v>84</v>
      </c>
      <c r="Q1" s="156"/>
      <c r="R1" s="155" t="s">
        <v>69</v>
      </c>
      <c r="S1" s="156"/>
      <c r="T1" s="155" t="s">
        <v>89</v>
      </c>
      <c r="U1" s="156"/>
      <c r="V1" s="155" t="s">
        <v>72</v>
      </c>
      <c r="W1" s="156"/>
      <c r="X1" s="180" t="s">
        <v>22</v>
      </c>
      <c r="AC1" s="178"/>
      <c r="AD1" s="178"/>
    </row>
    <row r="2" spans="1:30" ht="12.75" customHeight="1">
      <c r="A2" s="175"/>
      <c r="B2" s="167" t="s">
        <v>42</v>
      </c>
      <c r="C2" s="168"/>
      <c r="D2" s="153"/>
      <c r="E2" s="4">
        <v>13</v>
      </c>
      <c r="F2" s="148"/>
      <c r="G2" s="149"/>
      <c r="H2" s="173"/>
      <c r="I2" s="174"/>
      <c r="J2" s="159">
        <v>5.4</v>
      </c>
      <c r="K2" s="160"/>
      <c r="L2" s="159">
        <v>17.3</v>
      </c>
      <c r="M2" s="160"/>
      <c r="N2" s="148"/>
      <c r="O2" s="149"/>
      <c r="P2" s="187" t="s">
        <v>135</v>
      </c>
      <c r="Q2" s="160"/>
      <c r="R2" s="186">
        <v>8.6</v>
      </c>
      <c r="S2" s="162"/>
      <c r="T2" s="159">
        <v>11</v>
      </c>
      <c r="U2" s="160"/>
      <c r="V2" s="183">
        <v>4.1</v>
      </c>
      <c r="W2" s="164"/>
      <c r="X2" s="181"/>
      <c r="AC2" s="179"/>
      <c r="AD2" s="179"/>
    </row>
    <row r="3" spans="1:30" ht="12.75" customHeight="1">
      <c r="A3" s="175"/>
      <c r="B3" s="169"/>
      <c r="C3" s="170"/>
      <c r="D3" s="153"/>
      <c r="E3" s="5">
        <v>15</v>
      </c>
      <c r="F3" s="176"/>
      <c r="G3" s="177"/>
      <c r="H3" s="163">
        <v>35.2</v>
      </c>
      <c r="I3" s="164"/>
      <c r="J3" s="161">
        <v>9.6</v>
      </c>
      <c r="K3" s="162"/>
      <c r="L3" s="161">
        <v>21.6</v>
      </c>
      <c r="M3" s="162"/>
      <c r="N3" s="150"/>
      <c r="O3" s="151"/>
      <c r="P3" s="186" t="s">
        <v>134</v>
      </c>
      <c r="Q3" s="162"/>
      <c r="R3" s="186">
        <v>11</v>
      </c>
      <c r="S3" s="162"/>
      <c r="T3" s="161">
        <v>44</v>
      </c>
      <c r="U3" s="162"/>
      <c r="V3" s="183">
        <v>4.1</v>
      </c>
      <c r="W3" s="164"/>
      <c r="X3" s="181"/>
      <c r="AC3" s="179"/>
      <c r="AD3" s="179"/>
    </row>
    <row r="4" spans="1:30" ht="12.75" customHeight="1">
      <c r="A4" s="175"/>
      <c r="B4" s="169"/>
      <c r="C4" s="170"/>
      <c r="D4" s="153"/>
      <c r="E4" s="5">
        <v>17</v>
      </c>
      <c r="F4" s="176"/>
      <c r="G4" s="177"/>
      <c r="H4" s="163">
        <v>70.4</v>
      </c>
      <c r="I4" s="164"/>
      <c r="J4" s="161">
        <v>14.4</v>
      </c>
      <c r="K4" s="162"/>
      <c r="L4" s="161">
        <v>30.2</v>
      </c>
      <c r="M4" s="162"/>
      <c r="N4" s="161">
        <v>12.6</v>
      </c>
      <c r="O4" s="162"/>
      <c r="P4" s="186" t="s">
        <v>136</v>
      </c>
      <c r="Q4" s="162"/>
      <c r="R4" s="186">
        <v>14.6</v>
      </c>
      <c r="S4" s="162"/>
      <c r="T4" s="186" t="s">
        <v>70</v>
      </c>
      <c r="U4" s="162"/>
      <c r="V4" s="183">
        <v>7.6</v>
      </c>
      <c r="W4" s="164"/>
      <c r="X4" s="181"/>
      <c r="AC4" s="179"/>
      <c r="AD4" s="179"/>
    </row>
    <row r="5" spans="1:30" ht="12.75" customHeight="1">
      <c r="A5" s="175"/>
      <c r="B5" s="171"/>
      <c r="C5" s="172"/>
      <c r="D5" s="153"/>
      <c r="E5" s="79" t="s">
        <v>2</v>
      </c>
      <c r="F5" s="157">
        <v>86.4</v>
      </c>
      <c r="G5" s="158"/>
      <c r="H5" s="157">
        <v>105.6</v>
      </c>
      <c r="I5" s="158"/>
      <c r="J5" s="165"/>
      <c r="K5" s="166"/>
      <c r="L5" s="184">
        <v>43.2</v>
      </c>
      <c r="M5" s="185"/>
      <c r="N5" s="146">
        <v>12.6</v>
      </c>
      <c r="O5" s="147"/>
      <c r="P5" s="184" t="s">
        <v>137</v>
      </c>
      <c r="Q5" s="147"/>
      <c r="R5" s="184">
        <v>14.6</v>
      </c>
      <c r="S5" s="147"/>
      <c r="T5" s="184" t="s">
        <v>71</v>
      </c>
      <c r="U5" s="147"/>
      <c r="V5" s="188">
        <v>7.6</v>
      </c>
      <c r="W5" s="158"/>
      <c r="X5" s="181"/>
      <c r="AC5" s="179"/>
      <c r="AD5" s="179"/>
    </row>
    <row r="6" spans="1:24" ht="34.5" customHeight="1">
      <c r="A6" s="2"/>
      <c r="B6" s="9" t="s">
        <v>14</v>
      </c>
      <c r="C6" s="86" t="s">
        <v>126</v>
      </c>
      <c r="D6" s="154"/>
      <c r="E6" s="75"/>
      <c r="F6" s="10" t="s">
        <v>3</v>
      </c>
      <c r="G6" s="11" t="s">
        <v>4</v>
      </c>
      <c r="H6" s="10" t="s">
        <v>3</v>
      </c>
      <c r="I6" s="11" t="s">
        <v>4</v>
      </c>
      <c r="J6" s="10" t="s">
        <v>3</v>
      </c>
      <c r="K6" s="11" t="s">
        <v>4</v>
      </c>
      <c r="L6" s="10" t="s">
        <v>3</v>
      </c>
      <c r="M6" s="11" t="s">
        <v>4</v>
      </c>
      <c r="N6" s="10" t="s">
        <v>3</v>
      </c>
      <c r="O6" s="11" t="s">
        <v>4</v>
      </c>
      <c r="P6" s="10" t="s">
        <v>3</v>
      </c>
      <c r="Q6" s="11" t="s">
        <v>4</v>
      </c>
      <c r="R6" s="10" t="s">
        <v>3</v>
      </c>
      <c r="S6" s="11" t="s">
        <v>4</v>
      </c>
      <c r="T6" s="10" t="s">
        <v>3</v>
      </c>
      <c r="U6" s="11" t="s">
        <v>4</v>
      </c>
      <c r="V6" s="10" t="s">
        <v>3</v>
      </c>
      <c r="W6" s="11" t="s">
        <v>4</v>
      </c>
      <c r="X6" s="182"/>
    </row>
    <row r="7" spans="1:24" ht="12.75">
      <c r="A7" s="3" t="s">
        <v>5</v>
      </c>
      <c r="B7" s="6" t="s">
        <v>94</v>
      </c>
      <c r="C7" s="6" t="s">
        <v>91</v>
      </c>
      <c r="D7" s="62">
        <f aca="true" t="shared" si="0" ref="D7:D23">COUNTIF(F7:W7,"*)")</f>
        <v>1</v>
      </c>
      <c r="E7" s="68">
        <f aca="true" t="shared" si="1" ref="E7:E14">SUM(G7+I7+K7+M7+O7+Q7+S7+U7+W7)</f>
        <v>16</v>
      </c>
      <c r="F7" s="61" t="s">
        <v>87</v>
      </c>
      <c r="G7" s="43"/>
      <c r="H7" s="61" t="s">
        <v>87</v>
      </c>
      <c r="I7" s="43"/>
      <c r="J7" s="61">
        <v>1</v>
      </c>
      <c r="K7" s="43">
        <v>6</v>
      </c>
      <c r="L7" s="61" t="s">
        <v>61</v>
      </c>
      <c r="M7" s="43"/>
      <c r="N7" s="61" t="s">
        <v>87</v>
      </c>
      <c r="O7" s="43"/>
      <c r="P7" s="61" t="s">
        <v>87</v>
      </c>
      <c r="Q7" s="43"/>
      <c r="R7" s="61">
        <v>2</v>
      </c>
      <c r="S7" s="43">
        <v>6</v>
      </c>
      <c r="T7" s="61" t="s">
        <v>87</v>
      </c>
      <c r="U7" s="43"/>
      <c r="V7" s="61">
        <v>2</v>
      </c>
      <c r="W7" s="43">
        <v>4</v>
      </c>
      <c r="X7" s="62"/>
    </row>
    <row r="8" spans="1:24" ht="12.75">
      <c r="A8" s="3" t="s">
        <v>6</v>
      </c>
      <c r="B8" s="22" t="s">
        <v>59</v>
      </c>
      <c r="C8" s="6" t="s">
        <v>45</v>
      </c>
      <c r="D8" s="49">
        <f t="shared" si="0"/>
        <v>1</v>
      </c>
      <c r="E8" s="68">
        <f t="shared" si="1"/>
        <v>11</v>
      </c>
      <c r="F8" s="13" t="s">
        <v>87</v>
      </c>
      <c r="G8" s="14"/>
      <c r="H8" s="13" t="s">
        <v>87</v>
      </c>
      <c r="I8" s="14"/>
      <c r="J8" s="13">
        <v>2</v>
      </c>
      <c r="K8" s="14">
        <v>4</v>
      </c>
      <c r="L8" s="12" t="s">
        <v>61</v>
      </c>
      <c r="M8" s="14"/>
      <c r="N8" s="12" t="s">
        <v>87</v>
      </c>
      <c r="O8" s="14"/>
      <c r="P8" s="12">
        <v>10</v>
      </c>
      <c r="Q8" s="14">
        <v>3</v>
      </c>
      <c r="R8" s="12" t="s">
        <v>87</v>
      </c>
      <c r="S8" s="14"/>
      <c r="T8" s="12" t="s">
        <v>107</v>
      </c>
      <c r="U8" s="14">
        <v>4</v>
      </c>
      <c r="V8" s="13">
        <v>6</v>
      </c>
      <c r="W8" s="14"/>
      <c r="X8" s="47"/>
    </row>
    <row r="9" spans="1:24" ht="12.75">
      <c r="A9" s="3" t="s">
        <v>7</v>
      </c>
      <c r="B9" s="6" t="s">
        <v>105</v>
      </c>
      <c r="C9" s="6" t="s">
        <v>45</v>
      </c>
      <c r="D9" s="49">
        <f t="shared" si="0"/>
        <v>1</v>
      </c>
      <c r="E9" s="68">
        <f t="shared" si="1"/>
        <v>10</v>
      </c>
      <c r="F9" s="13" t="s">
        <v>87</v>
      </c>
      <c r="G9" s="14"/>
      <c r="H9" s="13" t="s">
        <v>87</v>
      </c>
      <c r="I9" s="14"/>
      <c r="J9" s="13" t="s">
        <v>61</v>
      </c>
      <c r="K9" s="14"/>
      <c r="L9" s="13" t="s">
        <v>87</v>
      </c>
      <c r="M9" s="14"/>
      <c r="N9" s="13" t="s">
        <v>87</v>
      </c>
      <c r="O9" s="14"/>
      <c r="P9" s="12" t="s">
        <v>87</v>
      </c>
      <c r="Q9" s="14"/>
      <c r="R9" s="12" t="s">
        <v>87</v>
      </c>
      <c r="S9" s="14"/>
      <c r="T9" s="12" t="s">
        <v>106</v>
      </c>
      <c r="U9" s="14">
        <v>8</v>
      </c>
      <c r="V9" s="13">
        <v>4</v>
      </c>
      <c r="W9" s="14">
        <v>2</v>
      </c>
      <c r="X9" s="47"/>
    </row>
    <row r="10" spans="1:24" ht="12.75">
      <c r="A10" s="3" t="s">
        <v>8</v>
      </c>
      <c r="B10" s="29" t="s">
        <v>93</v>
      </c>
      <c r="C10" s="29" t="s">
        <v>44</v>
      </c>
      <c r="D10" s="49">
        <f t="shared" si="0"/>
        <v>1</v>
      </c>
      <c r="E10" s="68">
        <f t="shared" si="1"/>
        <v>8</v>
      </c>
      <c r="F10" s="21" t="s">
        <v>87</v>
      </c>
      <c r="G10" s="30"/>
      <c r="H10" s="21" t="s">
        <v>87</v>
      </c>
      <c r="I10" s="30"/>
      <c r="J10" s="21">
        <v>4</v>
      </c>
      <c r="K10" s="30">
        <v>2</v>
      </c>
      <c r="L10" s="21" t="s">
        <v>61</v>
      </c>
      <c r="M10" s="30"/>
      <c r="N10" s="21" t="s">
        <v>87</v>
      </c>
      <c r="O10" s="30"/>
      <c r="P10" s="12" t="s">
        <v>87</v>
      </c>
      <c r="Q10" s="30"/>
      <c r="R10" s="12" t="s">
        <v>87</v>
      </c>
      <c r="S10" s="30"/>
      <c r="T10" s="12">
        <v>8</v>
      </c>
      <c r="U10" s="30">
        <v>5</v>
      </c>
      <c r="V10" s="21">
        <v>5</v>
      </c>
      <c r="W10" s="30">
        <v>1</v>
      </c>
      <c r="X10" s="72"/>
    </row>
    <row r="11" spans="1:24" ht="12.75">
      <c r="A11" s="3" t="s">
        <v>9</v>
      </c>
      <c r="B11" s="29" t="s">
        <v>92</v>
      </c>
      <c r="C11" s="29" t="s">
        <v>91</v>
      </c>
      <c r="D11" s="49">
        <f t="shared" si="0"/>
        <v>1</v>
      </c>
      <c r="E11" s="68">
        <f t="shared" si="1"/>
        <v>3</v>
      </c>
      <c r="F11" s="21" t="s">
        <v>87</v>
      </c>
      <c r="G11" s="30"/>
      <c r="H11" s="21" t="s">
        <v>87</v>
      </c>
      <c r="I11" s="30"/>
      <c r="J11" s="21">
        <v>3</v>
      </c>
      <c r="K11" s="30">
        <v>3</v>
      </c>
      <c r="L11" s="21" t="s">
        <v>61</v>
      </c>
      <c r="M11" s="30"/>
      <c r="N11" s="21" t="s">
        <v>87</v>
      </c>
      <c r="O11" s="30"/>
      <c r="P11" s="12" t="s">
        <v>87</v>
      </c>
      <c r="Q11" s="30"/>
      <c r="R11" s="12" t="s">
        <v>87</v>
      </c>
      <c r="S11" s="30"/>
      <c r="T11" s="12" t="s">
        <v>87</v>
      </c>
      <c r="U11" s="30"/>
      <c r="V11" s="21" t="s">
        <v>87</v>
      </c>
      <c r="W11" s="30"/>
      <c r="X11" s="72"/>
    </row>
    <row r="12" spans="1:24" ht="12.75">
      <c r="A12" s="3" t="s">
        <v>10</v>
      </c>
      <c r="B12" s="29" t="s">
        <v>83</v>
      </c>
      <c r="C12" s="6" t="s">
        <v>45</v>
      </c>
      <c r="D12" s="49">
        <f t="shared" si="0"/>
        <v>1</v>
      </c>
      <c r="E12" s="68">
        <f t="shared" si="1"/>
        <v>1</v>
      </c>
      <c r="F12" s="21" t="s">
        <v>87</v>
      </c>
      <c r="G12" s="30"/>
      <c r="H12" s="21" t="s">
        <v>87</v>
      </c>
      <c r="I12" s="30"/>
      <c r="J12" s="94">
        <v>5</v>
      </c>
      <c r="K12" s="30">
        <v>1</v>
      </c>
      <c r="L12" s="21" t="s">
        <v>61</v>
      </c>
      <c r="M12" s="30"/>
      <c r="N12" s="21" t="s">
        <v>87</v>
      </c>
      <c r="O12" s="30"/>
      <c r="P12" s="12" t="s">
        <v>87</v>
      </c>
      <c r="Q12" s="30"/>
      <c r="R12" s="12" t="s">
        <v>87</v>
      </c>
      <c r="S12" s="30"/>
      <c r="T12" s="12" t="s">
        <v>87</v>
      </c>
      <c r="U12" s="30"/>
      <c r="V12" s="21" t="s">
        <v>87</v>
      </c>
      <c r="W12" s="30"/>
      <c r="X12" s="72"/>
    </row>
    <row r="13" spans="1:24" ht="12.75">
      <c r="A13" s="3" t="s">
        <v>11</v>
      </c>
      <c r="B13" s="29" t="s">
        <v>90</v>
      </c>
      <c r="C13" s="29" t="s">
        <v>91</v>
      </c>
      <c r="D13" s="49">
        <f t="shared" si="0"/>
        <v>1</v>
      </c>
      <c r="E13" s="68">
        <f t="shared" si="1"/>
        <v>1</v>
      </c>
      <c r="F13" s="21" t="s">
        <v>87</v>
      </c>
      <c r="G13" s="30"/>
      <c r="H13" s="21" t="s">
        <v>87</v>
      </c>
      <c r="I13" s="30"/>
      <c r="J13" s="94">
        <v>7</v>
      </c>
      <c r="K13" s="30"/>
      <c r="L13" s="21">
        <v>7</v>
      </c>
      <c r="M13" s="30"/>
      <c r="N13" s="21" t="s">
        <v>87</v>
      </c>
      <c r="O13" s="30"/>
      <c r="P13" s="12" t="s">
        <v>87</v>
      </c>
      <c r="Q13" s="30"/>
      <c r="R13" s="12" t="s">
        <v>61</v>
      </c>
      <c r="S13" s="30"/>
      <c r="T13" s="12">
        <v>15</v>
      </c>
      <c r="U13" s="30">
        <v>1</v>
      </c>
      <c r="V13" s="21">
        <v>9</v>
      </c>
      <c r="W13" s="30"/>
      <c r="X13" s="72"/>
    </row>
    <row r="14" spans="1:24" ht="12.75">
      <c r="A14" s="3" t="s">
        <v>12</v>
      </c>
      <c r="B14" s="29" t="s">
        <v>82</v>
      </c>
      <c r="C14" s="29" t="s">
        <v>45</v>
      </c>
      <c r="D14" s="49">
        <f t="shared" si="0"/>
        <v>1</v>
      </c>
      <c r="E14" s="68">
        <f t="shared" si="1"/>
        <v>0</v>
      </c>
      <c r="F14" s="21" t="s">
        <v>87</v>
      </c>
      <c r="G14" s="30"/>
      <c r="H14" s="21" t="s">
        <v>87</v>
      </c>
      <c r="I14" s="30"/>
      <c r="J14" s="138">
        <v>6</v>
      </c>
      <c r="K14" s="30"/>
      <c r="L14" s="21" t="s">
        <v>61</v>
      </c>
      <c r="M14" s="30"/>
      <c r="N14" s="21" t="s">
        <v>87</v>
      </c>
      <c r="O14" s="30"/>
      <c r="P14" s="12" t="s">
        <v>87</v>
      </c>
      <c r="Q14" s="30"/>
      <c r="R14" s="91" t="s">
        <v>87</v>
      </c>
      <c r="S14" s="30"/>
      <c r="T14" s="91" t="s">
        <v>87</v>
      </c>
      <c r="U14" s="30"/>
      <c r="V14" s="21" t="s">
        <v>87</v>
      </c>
      <c r="W14" s="30"/>
      <c r="X14" s="72"/>
    </row>
    <row r="15" spans="1:24" ht="12.75">
      <c r="A15" s="3"/>
      <c r="B15" s="7"/>
      <c r="C15" s="7"/>
      <c r="D15" s="50">
        <f t="shared" si="0"/>
        <v>0</v>
      </c>
      <c r="E15" s="76"/>
      <c r="F15" s="15"/>
      <c r="G15" s="16"/>
      <c r="H15" s="15"/>
      <c r="I15" s="16"/>
      <c r="J15" s="15"/>
      <c r="K15" s="16"/>
      <c r="L15" s="15"/>
      <c r="M15" s="16"/>
      <c r="N15" s="15"/>
      <c r="O15" s="16"/>
      <c r="P15" s="15"/>
      <c r="Q15" s="16"/>
      <c r="R15" s="15"/>
      <c r="S15" s="16"/>
      <c r="T15" s="15"/>
      <c r="U15" s="16"/>
      <c r="V15" s="15"/>
      <c r="W15" s="16"/>
      <c r="X15" s="48">
        <f>Z15+AA15</f>
        <v>0</v>
      </c>
    </row>
    <row r="16" spans="1:24" ht="29.25">
      <c r="A16" s="2"/>
      <c r="B16" s="9" t="s">
        <v>15</v>
      </c>
      <c r="C16" s="86" t="s">
        <v>126</v>
      </c>
      <c r="D16" s="53">
        <f t="shared" si="0"/>
        <v>0</v>
      </c>
      <c r="E16" s="20"/>
      <c r="F16" s="10" t="s">
        <v>3</v>
      </c>
      <c r="G16" s="11" t="s">
        <v>4</v>
      </c>
      <c r="H16" s="10" t="s">
        <v>3</v>
      </c>
      <c r="I16" s="11" t="s">
        <v>4</v>
      </c>
      <c r="J16" s="10" t="s">
        <v>3</v>
      </c>
      <c r="K16" s="11" t="s">
        <v>4</v>
      </c>
      <c r="L16" s="10" t="s">
        <v>3</v>
      </c>
      <c r="M16" s="11" t="s">
        <v>4</v>
      </c>
      <c r="N16" s="10" t="s">
        <v>3</v>
      </c>
      <c r="O16" s="11" t="s">
        <v>4</v>
      </c>
      <c r="P16" s="10" t="s">
        <v>3</v>
      </c>
      <c r="Q16" s="11" t="s">
        <v>4</v>
      </c>
      <c r="R16" s="10" t="s">
        <v>3</v>
      </c>
      <c r="S16" s="11" t="s">
        <v>4</v>
      </c>
      <c r="T16" s="10" t="s">
        <v>3</v>
      </c>
      <c r="U16" s="11" t="s">
        <v>4</v>
      </c>
      <c r="V16" s="10" t="s">
        <v>3</v>
      </c>
      <c r="W16" s="11" t="s">
        <v>4</v>
      </c>
      <c r="X16" s="53">
        <f>Z16+AA16</f>
        <v>0</v>
      </c>
    </row>
    <row r="17" spans="1:24" ht="12.75">
      <c r="A17" s="3" t="s">
        <v>5</v>
      </c>
      <c r="B17" s="6" t="s">
        <v>103</v>
      </c>
      <c r="C17" s="6" t="s">
        <v>104</v>
      </c>
      <c r="D17" s="62">
        <f t="shared" si="0"/>
        <v>1</v>
      </c>
      <c r="E17" s="68">
        <f aca="true" t="shared" si="2" ref="E17:E22">SUM(G17+I17+K17+M17+O17+Q17+S17+U17+W17)</f>
        <v>86</v>
      </c>
      <c r="F17" s="61" t="s">
        <v>87</v>
      </c>
      <c r="G17" s="43"/>
      <c r="H17" s="61" t="s">
        <v>87</v>
      </c>
      <c r="I17" s="43"/>
      <c r="J17" s="61" t="s">
        <v>61</v>
      </c>
      <c r="K17" s="43"/>
      <c r="L17" s="61" t="s">
        <v>87</v>
      </c>
      <c r="M17" s="43"/>
      <c r="N17" s="61" t="s">
        <v>87</v>
      </c>
      <c r="O17" s="43"/>
      <c r="P17" s="61" t="s">
        <v>121</v>
      </c>
      <c r="Q17" s="43">
        <v>24</v>
      </c>
      <c r="R17" s="61">
        <v>7</v>
      </c>
      <c r="S17" s="43">
        <v>2</v>
      </c>
      <c r="T17" s="61" t="s">
        <v>108</v>
      </c>
      <c r="U17" s="43">
        <v>54</v>
      </c>
      <c r="V17" s="61">
        <v>1</v>
      </c>
      <c r="W17" s="43">
        <v>6</v>
      </c>
      <c r="X17" s="62"/>
    </row>
    <row r="18" spans="1:24" ht="12.75">
      <c r="A18" s="3" t="s">
        <v>6</v>
      </c>
      <c r="B18" s="6" t="s">
        <v>62</v>
      </c>
      <c r="C18" s="6" t="s">
        <v>45</v>
      </c>
      <c r="D18" s="49">
        <f t="shared" si="0"/>
        <v>1</v>
      </c>
      <c r="E18" s="68">
        <f t="shared" si="2"/>
        <v>8</v>
      </c>
      <c r="F18" s="12" t="s">
        <v>87</v>
      </c>
      <c r="G18" s="74"/>
      <c r="H18" s="12">
        <v>21</v>
      </c>
      <c r="I18" s="74"/>
      <c r="J18" s="12">
        <v>3</v>
      </c>
      <c r="K18" s="74">
        <v>3</v>
      </c>
      <c r="L18" s="12" t="s">
        <v>61</v>
      </c>
      <c r="M18" s="74"/>
      <c r="N18" s="12" t="s">
        <v>87</v>
      </c>
      <c r="O18" s="74"/>
      <c r="P18" s="12">
        <v>23</v>
      </c>
      <c r="Q18" s="74">
        <v>1</v>
      </c>
      <c r="R18" s="12" t="s">
        <v>87</v>
      </c>
      <c r="S18" s="74"/>
      <c r="T18" s="12" t="s">
        <v>109</v>
      </c>
      <c r="U18" s="74">
        <v>4</v>
      </c>
      <c r="V18" s="12">
        <v>6</v>
      </c>
      <c r="W18" s="74"/>
      <c r="X18" s="49"/>
    </row>
    <row r="19" spans="1:24" ht="12.75">
      <c r="A19" s="3" t="s">
        <v>7</v>
      </c>
      <c r="B19" s="6" t="s">
        <v>81</v>
      </c>
      <c r="C19" s="29" t="s">
        <v>43</v>
      </c>
      <c r="D19" s="49">
        <f t="shared" si="0"/>
        <v>1</v>
      </c>
      <c r="E19" s="68">
        <f t="shared" si="2"/>
        <v>4</v>
      </c>
      <c r="F19" s="13" t="s">
        <v>87</v>
      </c>
      <c r="G19" s="14"/>
      <c r="H19" s="13" t="s">
        <v>87</v>
      </c>
      <c r="I19" s="14"/>
      <c r="J19" s="13">
        <v>2</v>
      </c>
      <c r="K19" s="14">
        <v>4</v>
      </c>
      <c r="L19" s="12" t="s">
        <v>61</v>
      </c>
      <c r="M19" s="14"/>
      <c r="N19" s="12" t="s">
        <v>87</v>
      </c>
      <c r="O19" s="14"/>
      <c r="P19" s="12" t="s">
        <v>87</v>
      </c>
      <c r="Q19" s="14"/>
      <c r="R19" s="12" t="s">
        <v>87</v>
      </c>
      <c r="S19" s="14"/>
      <c r="T19" s="12" t="s">
        <v>87</v>
      </c>
      <c r="U19" s="14"/>
      <c r="V19" s="13">
        <v>7</v>
      </c>
      <c r="W19" s="14"/>
      <c r="X19" s="47"/>
    </row>
    <row r="20" spans="1:24" ht="12.75">
      <c r="A20" s="3" t="s">
        <v>8</v>
      </c>
      <c r="B20" s="6" t="s">
        <v>88</v>
      </c>
      <c r="C20" s="29" t="s">
        <v>45</v>
      </c>
      <c r="D20" s="49">
        <f t="shared" si="0"/>
        <v>1</v>
      </c>
      <c r="E20" s="68">
        <f t="shared" si="2"/>
        <v>3</v>
      </c>
      <c r="F20" s="13" t="s">
        <v>87</v>
      </c>
      <c r="G20" s="14"/>
      <c r="H20" s="13">
        <v>31</v>
      </c>
      <c r="I20" s="14"/>
      <c r="J20" s="13">
        <v>5</v>
      </c>
      <c r="K20" s="14">
        <v>1</v>
      </c>
      <c r="L20" s="13" t="s">
        <v>61</v>
      </c>
      <c r="M20" s="14"/>
      <c r="N20" s="13" t="s">
        <v>87</v>
      </c>
      <c r="O20" s="14"/>
      <c r="P20" s="12">
        <v>28</v>
      </c>
      <c r="Q20" s="14">
        <v>1</v>
      </c>
      <c r="R20" s="12" t="s">
        <v>87</v>
      </c>
      <c r="S20" s="14"/>
      <c r="T20" s="12">
        <v>21</v>
      </c>
      <c r="U20" s="14">
        <v>1</v>
      </c>
      <c r="V20" s="13" t="s">
        <v>87</v>
      </c>
      <c r="W20" s="14"/>
      <c r="X20" s="47"/>
    </row>
    <row r="21" spans="1:24" ht="12.75">
      <c r="A21" s="3" t="s">
        <v>9</v>
      </c>
      <c r="B21" s="29" t="s">
        <v>80</v>
      </c>
      <c r="C21" s="29" t="s">
        <v>43</v>
      </c>
      <c r="D21" s="49">
        <f t="shared" si="0"/>
        <v>1</v>
      </c>
      <c r="E21" s="68">
        <f t="shared" si="2"/>
        <v>2</v>
      </c>
      <c r="F21" s="21" t="s">
        <v>87</v>
      </c>
      <c r="G21" s="30"/>
      <c r="H21" s="21" t="s">
        <v>87</v>
      </c>
      <c r="I21" s="30"/>
      <c r="J21" s="95">
        <v>6</v>
      </c>
      <c r="K21" s="30"/>
      <c r="L21" s="21" t="s">
        <v>61</v>
      </c>
      <c r="M21" s="30"/>
      <c r="N21" s="21" t="s">
        <v>87</v>
      </c>
      <c r="O21" s="30"/>
      <c r="P21" s="91" t="s">
        <v>87</v>
      </c>
      <c r="Q21" s="30"/>
      <c r="R21" s="91" t="s">
        <v>87</v>
      </c>
      <c r="S21" s="30"/>
      <c r="T21" s="91" t="s">
        <v>87</v>
      </c>
      <c r="U21" s="30"/>
      <c r="V21" s="94">
        <v>4</v>
      </c>
      <c r="W21" s="30">
        <v>2</v>
      </c>
      <c r="X21" s="72"/>
    </row>
    <row r="22" spans="1:24" ht="12.75">
      <c r="A22" s="3" t="s">
        <v>10</v>
      </c>
      <c r="B22" s="39" t="s">
        <v>95</v>
      </c>
      <c r="C22" s="6" t="s">
        <v>96</v>
      </c>
      <c r="D22" s="49">
        <f t="shared" si="0"/>
        <v>1</v>
      </c>
      <c r="E22" s="68">
        <f t="shared" si="2"/>
        <v>2</v>
      </c>
      <c r="F22" s="13" t="s">
        <v>87</v>
      </c>
      <c r="G22" s="14"/>
      <c r="H22" s="13" t="s">
        <v>87</v>
      </c>
      <c r="I22" s="30"/>
      <c r="J22" s="94">
        <v>4</v>
      </c>
      <c r="K22" s="30">
        <v>2</v>
      </c>
      <c r="L22" s="13" t="s">
        <v>61</v>
      </c>
      <c r="M22" s="14"/>
      <c r="N22" s="13" t="s">
        <v>87</v>
      </c>
      <c r="O22" s="14"/>
      <c r="P22" s="12" t="s">
        <v>87</v>
      </c>
      <c r="Q22" s="30"/>
      <c r="R22" s="12" t="s">
        <v>87</v>
      </c>
      <c r="S22" s="30"/>
      <c r="T22" s="12" t="s">
        <v>87</v>
      </c>
      <c r="U22" s="30"/>
      <c r="V22" s="21" t="s">
        <v>87</v>
      </c>
      <c r="W22" s="30"/>
      <c r="X22" s="72"/>
    </row>
    <row r="23" spans="1:24" ht="12.75">
      <c r="A23" s="3"/>
      <c r="B23" s="71"/>
      <c r="C23" s="7"/>
      <c r="D23" s="50">
        <f t="shared" si="0"/>
        <v>0</v>
      </c>
      <c r="E23" s="76"/>
      <c r="F23" s="15"/>
      <c r="G23" s="16"/>
      <c r="H23" s="15"/>
      <c r="I23" s="16"/>
      <c r="J23" s="15"/>
      <c r="K23" s="16"/>
      <c r="L23" s="15"/>
      <c r="M23" s="16"/>
      <c r="N23" s="15"/>
      <c r="O23" s="16"/>
      <c r="P23" s="15"/>
      <c r="Q23" s="16"/>
      <c r="R23" s="15"/>
      <c r="S23" s="16"/>
      <c r="T23" s="15"/>
      <c r="U23" s="16"/>
      <c r="V23" s="15"/>
      <c r="W23" s="16"/>
      <c r="X23" s="48"/>
    </row>
    <row r="24" spans="1:30" s="17" customFormat="1" ht="12.75">
      <c r="A24" s="32"/>
      <c r="B24" s="32"/>
      <c r="C24" s="37" t="s">
        <v>19</v>
      </c>
      <c r="D24" s="49"/>
      <c r="E24" s="68">
        <f>SUM(E7:E23)</f>
        <v>155</v>
      </c>
      <c r="F24" s="23"/>
      <c r="G24" s="23">
        <f>SUM(G7:G23)</f>
        <v>0</v>
      </c>
      <c r="H24" s="23"/>
      <c r="I24" s="23">
        <f>SUM(I7:I23)</f>
        <v>0</v>
      </c>
      <c r="J24" s="23"/>
      <c r="K24" s="23">
        <f>SUM(K7:K23)</f>
        <v>26</v>
      </c>
      <c r="L24" s="23"/>
      <c r="M24" s="23">
        <f>SUM(M7:M23)</f>
        <v>0</v>
      </c>
      <c r="N24" s="23"/>
      <c r="O24" s="23">
        <f>SUM(O7:O23)</f>
        <v>0</v>
      </c>
      <c r="P24" s="23"/>
      <c r="Q24" s="23">
        <f>SUM(Q7:Q23)</f>
        <v>29</v>
      </c>
      <c r="R24" s="23"/>
      <c r="S24" s="23">
        <f>SUM(S7:S23)</f>
        <v>8</v>
      </c>
      <c r="T24" s="23"/>
      <c r="U24" s="23">
        <f>SUM(U7:U23)</f>
        <v>77</v>
      </c>
      <c r="V24" s="23"/>
      <c r="W24" s="23">
        <f>SUM(W7:W23)</f>
        <v>15</v>
      </c>
      <c r="X24" s="49"/>
      <c r="Y24" s="52"/>
      <c r="Z24" s="51"/>
      <c r="AA24" s="143">
        <v>770</v>
      </c>
      <c r="AB24"/>
      <c r="AC24"/>
      <c r="AD24"/>
    </row>
    <row r="25" spans="1:30" s="17" customFormat="1" ht="12.75">
      <c r="A25" s="33"/>
      <c r="B25" s="34" t="s">
        <v>18</v>
      </c>
      <c r="C25" s="6"/>
      <c r="D25" s="72"/>
      <c r="E25" s="18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47"/>
      <c r="Y25" s="52"/>
      <c r="Z25" s="51"/>
      <c r="AA25" s="143"/>
      <c r="AB25"/>
      <c r="AC25"/>
      <c r="AD25"/>
    </row>
    <row r="26" spans="1:30" s="17" customFormat="1" ht="12.75">
      <c r="A26" s="34"/>
      <c r="B26" s="31" t="s">
        <v>5</v>
      </c>
      <c r="C26" s="6" t="s">
        <v>104</v>
      </c>
      <c r="D26" s="47"/>
      <c r="E26" s="18">
        <f aca="true" t="shared" si="3" ref="E26:E33">G26+I26+K26+M26+O26+Q26+S26+U26+X26+W26</f>
        <v>86</v>
      </c>
      <c r="F26" s="24"/>
      <c r="G26" s="24">
        <f aca="true" t="shared" si="4" ref="G26:G33">SUMIF($C$7:$W$23,C26,$G$7:$G$23)</f>
        <v>0</v>
      </c>
      <c r="H26" s="24"/>
      <c r="I26" s="24">
        <f aca="true" t="shared" si="5" ref="I26:I33">SUMIF($C$7:$W$23,C26,$I$7:$I$23)</f>
        <v>0</v>
      </c>
      <c r="J26" s="24"/>
      <c r="K26" s="24">
        <f aca="true" t="shared" si="6" ref="K26:K33">SUMIF($C$7:$W$23,C26,$K$7:$K$23)</f>
        <v>0</v>
      </c>
      <c r="L26" s="24"/>
      <c r="M26" s="24">
        <f aca="true" t="shared" si="7" ref="M26:M33">SUMIF($C$7:$W$23,C26,$M$7:$M$23)</f>
        <v>0</v>
      </c>
      <c r="N26" s="24"/>
      <c r="O26" s="24">
        <f>SUMIF($C$7:$W$23,C26,$O$7:$O$23)</f>
        <v>0</v>
      </c>
      <c r="P26" s="24"/>
      <c r="Q26" s="24">
        <f aca="true" t="shared" si="8" ref="Q26:Q33">SUMIF($C$7:$W$23,C26,$Q$7:$Q$23)</f>
        <v>24</v>
      </c>
      <c r="R26" s="24"/>
      <c r="S26" s="24">
        <f aca="true" t="shared" si="9" ref="S26:S33">SUMIF($C$7:$W$23,C26,$S$7:$S$23)</f>
        <v>2</v>
      </c>
      <c r="T26" s="24"/>
      <c r="U26" s="24">
        <f aca="true" t="shared" si="10" ref="U26:U33">SUMIF($C$7:$W$23,C26,$U$7:$U$23)</f>
        <v>54</v>
      </c>
      <c r="V26" s="24"/>
      <c r="W26" s="24">
        <f aca="true" t="shared" si="11" ref="W26:W33">SUMIF($C$7:$W$23,C26,$W$7:$W$23)</f>
        <v>6</v>
      </c>
      <c r="X26" s="69">
        <f>SUMIF($C$7:$W$23,C26,$X$7:$X$23)</f>
        <v>0</v>
      </c>
      <c r="Y26" s="52"/>
      <c r="Z26" s="66">
        <f aca="true" t="shared" si="12" ref="Z26:Z34">E26/$E$35</f>
        <v>0.5548387096774193</v>
      </c>
      <c r="AA26" s="143">
        <f aca="true" t="shared" si="13" ref="AA26:AA35">$AA$24*Z26</f>
        <v>427.22580645161287</v>
      </c>
      <c r="AB26"/>
      <c r="AC26"/>
      <c r="AD26"/>
    </row>
    <row r="27" spans="1:30" s="17" customFormat="1" ht="12.75">
      <c r="A27" s="34"/>
      <c r="B27" s="31" t="s">
        <v>6</v>
      </c>
      <c r="C27" s="6" t="s">
        <v>45</v>
      </c>
      <c r="D27" s="49"/>
      <c r="E27" s="18">
        <f t="shared" si="3"/>
        <v>33</v>
      </c>
      <c r="F27" s="24"/>
      <c r="G27" s="24">
        <f t="shared" si="4"/>
        <v>0</v>
      </c>
      <c r="H27" s="24"/>
      <c r="I27" s="24">
        <f t="shared" si="5"/>
        <v>0</v>
      </c>
      <c r="J27" s="24">
        <f>SUMIF($C$7:$W$23,E27,$I$7:$I$23)</f>
        <v>0</v>
      </c>
      <c r="K27" s="24">
        <f t="shared" si="6"/>
        <v>9</v>
      </c>
      <c r="L27" s="24"/>
      <c r="M27" s="24">
        <f t="shared" si="7"/>
        <v>0</v>
      </c>
      <c r="N27" s="24"/>
      <c r="O27" s="24">
        <f>SUMIF($C$7:$W$23,C27,$O$7:$O$23)</f>
        <v>0</v>
      </c>
      <c r="P27" s="24"/>
      <c r="Q27" s="24">
        <f t="shared" si="8"/>
        <v>5</v>
      </c>
      <c r="R27" s="24"/>
      <c r="S27" s="24">
        <f t="shared" si="9"/>
        <v>0</v>
      </c>
      <c r="T27" s="24"/>
      <c r="U27" s="24">
        <f t="shared" si="10"/>
        <v>17</v>
      </c>
      <c r="V27" s="24"/>
      <c r="W27" s="24">
        <f t="shared" si="11"/>
        <v>2</v>
      </c>
      <c r="X27" s="69">
        <f>SUMIF($C$7:$W$23,C27,$X$7:$X$23)</f>
        <v>0</v>
      </c>
      <c r="Y27" s="52"/>
      <c r="Z27" s="66">
        <f t="shared" si="12"/>
        <v>0.2129032258064516</v>
      </c>
      <c r="AA27" s="143">
        <f t="shared" si="13"/>
        <v>163.93548387096774</v>
      </c>
      <c r="AB27"/>
      <c r="AC27"/>
      <c r="AD27"/>
    </row>
    <row r="28" spans="1:30" s="17" customFormat="1" ht="12.75">
      <c r="A28" s="34"/>
      <c r="B28" s="31" t="s">
        <v>7</v>
      </c>
      <c r="C28" s="6" t="s">
        <v>91</v>
      </c>
      <c r="D28" s="47"/>
      <c r="E28" s="18">
        <f t="shared" si="3"/>
        <v>20</v>
      </c>
      <c r="F28" s="24"/>
      <c r="G28" s="24">
        <f t="shared" si="4"/>
        <v>0</v>
      </c>
      <c r="H28" s="24"/>
      <c r="I28" s="24">
        <f t="shared" si="5"/>
        <v>0</v>
      </c>
      <c r="J28" s="24"/>
      <c r="K28" s="24">
        <f t="shared" si="6"/>
        <v>9</v>
      </c>
      <c r="L28" s="24"/>
      <c r="M28" s="24">
        <f t="shared" si="7"/>
        <v>0</v>
      </c>
      <c r="N28" s="24"/>
      <c r="O28" s="24"/>
      <c r="P28" s="24"/>
      <c r="Q28" s="24">
        <f t="shared" si="8"/>
        <v>0</v>
      </c>
      <c r="R28" s="24"/>
      <c r="S28" s="24">
        <f t="shared" si="9"/>
        <v>6</v>
      </c>
      <c r="T28" s="24"/>
      <c r="U28" s="24">
        <f t="shared" si="10"/>
        <v>1</v>
      </c>
      <c r="V28" s="24"/>
      <c r="W28" s="24">
        <f t="shared" si="11"/>
        <v>4</v>
      </c>
      <c r="X28" s="69"/>
      <c r="Y28" s="52"/>
      <c r="Z28" s="66">
        <f t="shared" si="12"/>
        <v>0.12903225806451613</v>
      </c>
      <c r="AA28" s="143">
        <f t="shared" si="13"/>
        <v>99.35483870967742</v>
      </c>
      <c r="AB28"/>
      <c r="AC28"/>
      <c r="AD28"/>
    </row>
    <row r="29" spans="1:30" s="17" customFormat="1" ht="12.75">
      <c r="A29" s="34"/>
      <c r="B29" s="31" t="s">
        <v>8</v>
      </c>
      <c r="C29" s="6" t="s">
        <v>44</v>
      </c>
      <c r="D29" s="47"/>
      <c r="E29" s="18">
        <f t="shared" si="3"/>
        <v>8</v>
      </c>
      <c r="F29" s="25"/>
      <c r="G29" s="24">
        <f t="shared" si="4"/>
        <v>0</v>
      </c>
      <c r="H29" s="24"/>
      <c r="I29" s="24">
        <f t="shared" si="5"/>
        <v>0</v>
      </c>
      <c r="J29" s="24"/>
      <c r="K29" s="24">
        <f t="shared" si="6"/>
        <v>2</v>
      </c>
      <c r="L29" s="24"/>
      <c r="M29" s="24">
        <f t="shared" si="7"/>
        <v>0</v>
      </c>
      <c r="N29" s="24"/>
      <c r="O29" s="24">
        <f>SUMIF($C$7:$W$23,C29,$O$7:$O$23)</f>
        <v>0</v>
      </c>
      <c r="P29" s="24"/>
      <c r="Q29" s="24">
        <f t="shared" si="8"/>
        <v>0</v>
      </c>
      <c r="R29" s="24"/>
      <c r="S29" s="24">
        <f t="shared" si="9"/>
        <v>0</v>
      </c>
      <c r="T29" s="24"/>
      <c r="U29" s="24">
        <f t="shared" si="10"/>
        <v>5</v>
      </c>
      <c r="V29" s="24"/>
      <c r="W29" s="24">
        <f t="shared" si="11"/>
        <v>1</v>
      </c>
      <c r="X29" s="69">
        <f>SUMIF($C$7:$W$23,C29,$X$7:$X$23)</f>
        <v>0</v>
      </c>
      <c r="Y29" s="52"/>
      <c r="Z29" s="66">
        <f t="shared" si="12"/>
        <v>0.05161290322580645</v>
      </c>
      <c r="AA29" s="143">
        <f t="shared" si="13"/>
        <v>39.74193548387097</v>
      </c>
      <c r="AB29"/>
      <c r="AC29"/>
      <c r="AD29"/>
    </row>
    <row r="30" spans="1:30" s="17" customFormat="1" ht="12.75">
      <c r="A30" s="34"/>
      <c r="B30" s="31" t="s">
        <v>9</v>
      </c>
      <c r="C30" s="6" t="s">
        <v>43</v>
      </c>
      <c r="D30" s="47"/>
      <c r="E30" s="18">
        <f t="shared" si="3"/>
        <v>6</v>
      </c>
      <c r="F30" s="24"/>
      <c r="G30" s="24">
        <f t="shared" si="4"/>
        <v>0</v>
      </c>
      <c r="H30" s="24"/>
      <c r="I30" s="24">
        <f t="shared" si="5"/>
        <v>0</v>
      </c>
      <c r="J30" s="24"/>
      <c r="K30" s="24">
        <f t="shared" si="6"/>
        <v>4</v>
      </c>
      <c r="L30" s="24"/>
      <c r="M30" s="24">
        <f t="shared" si="7"/>
        <v>0</v>
      </c>
      <c r="N30" s="24"/>
      <c r="O30" s="24">
        <f>SUMIF($C$7:$W$23,C30,$O$7:$O$23)</f>
        <v>0</v>
      </c>
      <c r="P30" s="24"/>
      <c r="Q30" s="24">
        <f t="shared" si="8"/>
        <v>0</v>
      </c>
      <c r="R30" s="24"/>
      <c r="S30" s="24">
        <f t="shared" si="9"/>
        <v>0</v>
      </c>
      <c r="T30" s="24"/>
      <c r="U30" s="24">
        <f t="shared" si="10"/>
        <v>0</v>
      </c>
      <c r="V30" s="24"/>
      <c r="W30" s="24">
        <f t="shared" si="11"/>
        <v>2</v>
      </c>
      <c r="X30" s="69">
        <f>SUMIF($C$7:$W$23,C30,$X$7:$X$23)</f>
        <v>0</v>
      </c>
      <c r="Y30" s="52"/>
      <c r="Z30" s="66">
        <f t="shared" si="12"/>
        <v>0.03870967741935484</v>
      </c>
      <c r="AA30" s="143">
        <f t="shared" si="13"/>
        <v>29.806451612903228</v>
      </c>
      <c r="AB30"/>
      <c r="AC30"/>
      <c r="AD30"/>
    </row>
    <row r="31" spans="1:30" s="17" customFormat="1" ht="12.75">
      <c r="A31" s="88"/>
      <c r="B31" s="31" t="s">
        <v>10</v>
      </c>
      <c r="C31" s="29" t="s">
        <v>96</v>
      </c>
      <c r="D31" s="72"/>
      <c r="E31" s="18">
        <f t="shared" si="3"/>
        <v>2</v>
      </c>
      <c r="F31" s="89"/>
      <c r="G31" s="24">
        <f t="shared" si="4"/>
        <v>0</v>
      </c>
      <c r="H31" s="89"/>
      <c r="I31" s="24">
        <f t="shared" si="5"/>
        <v>0</v>
      </c>
      <c r="J31" s="89"/>
      <c r="K31" s="24">
        <f t="shared" si="6"/>
        <v>2</v>
      </c>
      <c r="L31" s="89"/>
      <c r="M31" s="24">
        <f t="shared" si="7"/>
        <v>0</v>
      </c>
      <c r="N31" s="89"/>
      <c r="O31" s="89"/>
      <c r="P31" s="89"/>
      <c r="Q31" s="24">
        <f t="shared" si="8"/>
        <v>0</v>
      </c>
      <c r="R31" s="89"/>
      <c r="S31" s="24">
        <f t="shared" si="9"/>
        <v>0</v>
      </c>
      <c r="T31" s="89"/>
      <c r="U31" s="24">
        <f t="shared" si="10"/>
        <v>0</v>
      </c>
      <c r="V31" s="89"/>
      <c r="W31" s="24">
        <f t="shared" si="11"/>
        <v>0</v>
      </c>
      <c r="X31" s="90"/>
      <c r="Y31" s="52"/>
      <c r="Z31" s="66">
        <f t="shared" si="12"/>
        <v>0.012903225806451613</v>
      </c>
      <c r="AA31" s="143">
        <f t="shared" si="13"/>
        <v>9.935483870967742</v>
      </c>
      <c r="AB31"/>
      <c r="AC31"/>
      <c r="AD31"/>
    </row>
    <row r="32" spans="1:30" s="17" customFormat="1" ht="12.75">
      <c r="A32" s="88"/>
      <c r="B32" s="31" t="s">
        <v>11</v>
      </c>
      <c r="C32" s="29" t="s">
        <v>65</v>
      </c>
      <c r="D32" s="72"/>
      <c r="E32" s="18">
        <f t="shared" si="3"/>
        <v>0</v>
      </c>
      <c r="F32" s="89"/>
      <c r="G32" s="24">
        <f t="shared" si="4"/>
        <v>0</v>
      </c>
      <c r="H32" s="89"/>
      <c r="I32" s="24">
        <f t="shared" si="5"/>
        <v>0</v>
      </c>
      <c r="J32" s="89"/>
      <c r="K32" s="24">
        <f t="shared" si="6"/>
        <v>0</v>
      </c>
      <c r="L32" s="89"/>
      <c r="M32" s="24">
        <f t="shared" si="7"/>
        <v>0</v>
      </c>
      <c r="N32" s="89"/>
      <c r="O32" s="89">
        <f>SUMIF($C$7:$W$23,C32,$O$7:$O$23)</f>
        <v>0</v>
      </c>
      <c r="P32" s="89"/>
      <c r="Q32" s="89">
        <f t="shared" si="8"/>
        <v>0</v>
      </c>
      <c r="R32" s="89"/>
      <c r="S32" s="24">
        <f t="shared" si="9"/>
        <v>0</v>
      </c>
      <c r="T32" s="89"/>
      <c r="U32" s="89">
        <f t="shared" si="10"/>
        <v>0</v>
      </c>
      <c r="V32" s="89"/>
      <c r="W32" s="24">
        <f t="shared" si="11"/>
        <v>0</v>
      </c>
      <c r="X32" s="90">
        <f>SUMIF($C$7:$W$23,C32,$X$7:$X$23)</f>
        <v>0</v>
      </c>
      <c r="Y32" s="52"/>
      <c r="Z32" s="66">
        <f t="shared" si="12"/>
        <v>0</v>
      </c>
      <c r="AA32" s="143">
        <f t="shared" si="13"/>
        <v>0</v>
      </c>
      <c r="AB32"/>
      <c r="AC32"/>
      <c r="AD32"/>
    </row>
    <row r="33" spans="1:30" s="17" customFormat="1" ht="12.75">
      <c r="A33" s="88"/>
      <c r="B33" s="31" t="s">
        <v>12</v>
      </c>
      <c r="C33" s="29" t="s">
        <v>51</v>
      </c>
      <c r="D33" s="72"/>
      <c r="E33" s="18">
        <f t="shared" si="3"/>
        <v>0</v>
      </c>
      <c r="F33" s="89"/>
      <c r="G33" s="24">
        <f t="shared" si="4"/>
        <v>0</v>
      </c>
      <c r="H33" s="89"/>
      <c r="I33" s="24">
        <f t="shared" si="5"/>
        <v>0</v>
      </c>
      <c r="J33" s="89"/>
      <c r="K33" s="24">
        <f t="shared" si="6"/>
        <v>0</v>
      </c>
      <c r="L33" s="89"/>
      <c r="M33" s="24">
        <f t="shared" si="7"/>
        <v>0</v>
      </c>
      <c r="N33" s="89"/>
      <c r="O33" s="89">
        <f>SUMIF($C$7:$W$23,C33,$O$7:$O$23)</f>
        <v>0</v>
      </c>
      <c r="P33" s="89"/>
      <c r="Q33" s="89">
        <f t="shared" si="8"/>
        <v>0</v>
      </c>
      <c r="R33" s="89"/>
      <c r="S33" s="24">
        <f t="shared" si="9"/>
        <v>0</v>
      </c>
      <c r="T33" s="89"/>
      <c r="U33" s="89">
        <f t="shared" si="10"/>
        <v>0</v>
      </c>
      <c r="V33" s="89"/>
      <c r="W33" s="24">
        <f t="shared" si="11"/>
        <v>0</v>
      </c>
      <c r="X33" s="90">
        <f>SUMIF($C$7:$W$23,C33,$X$7:$X$23)</f>
        <v>0</v>
      </c>
      <c r="Y33" s="52"/>
      <c r="Z33" s="66">
        <f t="shared" si="12"/>
        <v>0</v>
      </c>
      <c r="AA33" s="143">
        <f t="shared" si="13"/>
        <v>0</v>
      </c>
      <c r="AB33"/>
      <c r="AC33"/>
      <c r="AD33"/>
    </row>
    <row r="34" spans="1:30" s="17" customFormat="1" ht="12.75">
      <c r="A34" s="77"/>
      <c r="B34" s="70"/>
      <c r="C34" s="7"/>
      <c r="D34" s="48"/>
      <c r="E34" s="3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16"/>
      <c r="X34" s="36">
        <f>SUMIF($C$7:$W$23,C34,$X$7:$X$23)</f>
        <v>0</v>
      </c>
      <c r="Y34" s="52"/>
      <c r="Z34" s="66">
        <f t="shared" si="12"/>
        <v>0</v>
      </c>
      <c r="AA34" s="143">
        <f t="shared" si="13"/>
        <v>0</v>
      </c>
      <c r="AB34"/>
      <c r="AC34"/>
      <c r="AD34"/>
    </row>
    <row r="35" spans="1:30" s="17" customFormat="1" ht="12.75">
      <c r="A35" s="35"/>
      <c r="B35" s="35"/>
      <c r="C35" s="38"/>
      <c r="D35" s="50"/>
      <c r="E35" s="76">
        <f>SUM(E26:E34)</f>
        <v>155</v>
      </c>
      <c r="F35" s="28"/>
      <c r="G35" s="27">
        <f>SUM(G26:G34)</f>
        <v>0</v>
      </c>
      <c r="H35" s="27"/>
      <c r="I35" s="27">
        <f>SUM(I26:I34)</f>
        <v>0</v>
      </c>
      <c r="J35" s="27"/>
      <c r="K35" s="27">
        <f>SUM(K26:K34)</f>
        <v>26</v>
      </c>
      <c r="L35" s="27"/>
      <c r="M35" s="27">
        <f>SUM(M26:M34)</f>
        <v>0</v>
      </c>
      <c r="N35" s="27"/>
      <c r="O35" s="27">
        <f>SUM(O26:O34)</f>
        <v>0</v>
      </c>
      <c r="P35" s="27"/>
      <c r="Q35" s="27">
        <f>SUM(Q26:Q34)</f>
        <v>29</v>
      </c>
      <c r="R35" s="27"/>
      <c r="S35" s="27">
        <f>SUM(S26:S34)</f>
        <v>8</v>
      </c>
      <c r="T35" s="27"/>
      <c r="U35" s="27">
        <f>SUM(U26:U34)</f>
        <v>77</v>
      </c>
      <c r="V35" s="27"/>
      <c r="W35" s="27">
        <f>SUM(W26:W34)</f>
        <v>15</v>
      </c>
      <c r="X35" s="50">
        <f>SUM(X26:X34)</f>
        <v>0</v>
      </c>
      <c r="Y35" s="52"/>
      <c r="Z35" s="67">
        <f>SUM(Z26:Z34)</f>
        <v>1</v>
      </c>
      <c r="AA35" s="143">
        <f t="shared" si="13"/>
        <v>770</v>
      </c>
      <c r="AB35"/>
      <c r="AC35"/>
      <c r="AD35"/>
    </row>
  </sheetData>
  <sheetProtection/>
  <mergeCells count="54">
    <mergeCell ref="J1:K1"/>
    <mergeCell ref="L1:M1"/>
    <mergeCell ref="N1:O1"/>
    <mergeCell ref="N2:O2"/>
    <mergeCell ref="P1:Q1"/>
    <mergeCell ref="R1:S1"/>
    <mergeCell ref="T1:U1"/>
    <mergeCell ref="V1:W1"/>
    <mergeCell ref="X1:X6"/>
    <mergeCell ref="AC1:AD1"/>
    <mergeCell ref="P2:Q2"/>
    <mergeCell ref="R2:S2"/>
    <mergeCell ref="T2:U2"/>
    <mergeCell ref="V2:W2"/>
    <mergeCell ref="V3:W3"/>
    <mergeCell ref="A2:A5"/>
    <mergeCell ref="B2:C5"/>
    <mergeCell ref="F2:G2"/>
    <mergeCell ref="H2:I2"/>
    <mergeCell ref="J2:K2"/>
    <mergeCell ref="L2:M2"/>
    <mergeCell ref="D1:D6"/>
    <mergeCell ref="F1:G1"/>
    <mergeCell ref="H1:I1"/>
    <mergeCell ref="V4:W4"/>
    <mergeCell ref="AC2:AD2"/>
    <mergeCell ref="F3:G3"/>
    <mergeCell ref="H3:I3"/>
    <mergeCell ref="J3:K3"/>
    <mergeCell ref="L3:M3"/>
    <mergeCell ref="N3:O3"/>
    <mergeCell ref="P3:Q3"/>
    <mergeCell ref="R3:S3"/>
    <mergeCell ref="T3:U3"/>
    <mergeCell ref="V5:W5"/>
    <mergeCell ref="AC3:AD3"/>
    <mergeCell ref="F4:G4"/>
    <mergeCell ref="H4:I4"/>
    <mergeCell ref="J4:K4"/>
    <mergeCell ref="L4:M4"/>
    <mergeCell ref="N4:O4"/>
    <mergeCell ref="P4:Q4"/>
    <mergeCell ref="R4:S4"/>
    <mergeCell ref="T4:U4"/>
    <mergeCell ref="AC5:AD5"/>
    <mergeCell ref="AC4:AD4"/>
    <mergeCell ref="F5:G5"/>
    <mergeCell ref="H5:I5"/>
    <mergeCell ref="J5:K5"/>
    <mergeCell ref="L5:M5"/>
    <mergeCell ref="N5:O5"/>
    <mergeCell ref="P5:Q5"/>
    <mergeCell ref="R5:S5"/>
    <mergeCell ref="T5:U5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90" r:id="rId1"/>
  <rowBreaks count="2" manualBreakCount="2">
    <brk id="15" max="255" man="1"/>
    <brk id="2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B4:H36"/>
  <sheetViews>
    <sheetView showGridLines="0" zoomScalePageLayoutView="0" workbookViewId="0" topLeftCell="A4">
      <selection activeCell="E47" sqref="E47"/>
    </sheetView>
  </sheetViews>
  <sheetFormatPr defaultColWidth="11.421875" defaultRowHeight="12.75"/>
  <cols>
    <col min="1" max="1" width="3.421875" style="0" customWidth="1"/>
    <col min="2" max="2" width="16.28125" style="0" customWidth="1"/>
  </cols>
  <sheetData>
    <row r="4" ht="12.75">
      <c r="B4" s="54" t="s">
        <v>132</v>
      </c>
    </row>
    <row r="5" ht="12.75">
      <c r="B5" s="54" t="s">
        <v>133</v>
      </c>
    </row>
    <row r="6" ht="12.75">
      <c r="B6" s="54" t="s">
        <v>39</v>
      </c>
    </row>
    <row r="7" ht="13.5" thickBot="1">
      <c r="B7" s="54" t="s">
        <v>41</v>
      </c>
    </row>
    <row r="8" spans="2:7" ht="24.75" customHeight="1" thickBot="1">
      <c r="B8" s="83" t="s">
        <v>33</v>
      </c>
      <c r="C8" s="84" t="s">
        <v>34</v>
      </c>
      <c r="D8" s="84" t="s">
        <v>35</v>
      </c>
      <c r="E8" s="84" t="s">
        <v>36</v>
      </c>
      <c r="F8" s="84" t="s">
        <v>37</v>
      </c>
      <c r="G8" s="85" t="s">
        <v>38</v>
      </c>
    </row>
    <row r="9" spans="2:7" ht="12.75">
      <c r="B9" s="63" t="s">
        <v>5</v>
      </c>
      <c r="C9" s="64">
        <v>25</v>
      </c>
      <c r="D9" s="64">
        <v>18</v>
      </c>
      <c r="E9" s="64">
        <v>14</v>
      </c>
      <c r="F9" s="64">
        <v>10</v>
      </c>
      <c r="G9" s="65">
        <v>6</v>
      </c>
    </row>
    <row r="10" spans="2:7" ht="12.75">
      <c r="B10" s="80" t="s">
        <v>40</v>
      </c>
      <c r="C10" s="81">
        <v>24</v>
      </c>
      <c r="D10" s="81">
        <v>17</v>
      </c>
      <c r="E10" s="81">
        <v>13</v>
      </c>
      <c r="F10" s="81">
        <v>9</v>
      </c>
      <c r="G10" s="82">
        <v>5</v>
      </c>
    </row>
    <row r="11" spans="2:7" ht="12.75">
      <c r="B11" s="59" t="s">
        <v>6</v>
      </c>
      <c r="C11" s="55">
        <v>22</v>
      </c>
      <c r="D11" s="55">
        <v>16</v>
      </c>
      <c r="E11" s="55">
        <v>12</v>
      </c>
      <c r="F11" s="55">
        <v>8</v>
      </c>
      <c r="G11" s="56">
        <v>4</v>
      </c>
    </row>
    <row r="12" spans="2:7" ht="12.75">
      <c r="B12" s="59" t="s">
        <v>7</v>
      </c>
      <c r="C12" s="55">
        <v>20</v>
      </c>
      <c r="D12" s="55">
        <v>14</v>
      </c>
      <c r="E12" s="55">
        <v>10</v>
      </c>
      <c r="F12" s="55">
        <v>6</v>
      </c>
      <c r="G12" s="56">
        <v>3</v>
      </c>
    </row>
    <row r="13" spans="2:7" ht="12.75">
      <c r="B13" s="59" t="s">
        <v>8</v>
      </c>
      <c r="C13" s="55">
        <v>18</v>
      </c>
      <c r="D13" s="55">
        <v>12</v>
      </c>
      <c r="E13" s="55">
        <v>9</v>
      </c>
      <c r="F13" s="55">
        <v>5</v>
      </c>
      <c r="G13" s="56">
        <v>2</v>
      </c>
    </row>
    <row r="14" spans="2:7" ht="12.75">
      <c r="B14" s="59" t="s">
        <v>9</v>
      </c>
      <c r="C14" s="55">
        <v>16</v>
      </c>
      <c r="D14" s="55">
        <v>11</v>
      </c>
      <c r="E14" s="55">
        <v>8</v>
      </c>
      <c r="F14" s="55">
        <v>4</v>
      </c>
      <c r="G14" s="56">
        <v>1</v>
      </c>
    </row>
    <row r="15" spans="2:7" ht="12.75">
      <c r="B15" s="59" t="s">
        <v>10</v>
      </c>
      <c r="C15" s="55">
        <v>15</v>
      </c>
      <c r="D15" s="55">
        <v>10</v>
      </c>
      <c r="E15" s="55">
        <v>7</v>
      </c>
      <c r="F15" s="55">
        <v>3</v>
      </c>
      <c r="G15" s="56"/>
    </row>
    <row r="16" spans="2:7" ht="12.75">
      <c r="B16" s="59" t="s">
        <v>11</v>
      </c>
      <c r="C16" s="55">
        <v>14</v>
      </c>
      <c r="D16" s="55">
        <v>9</v>
      </c>
      <c r="E16" s="55">
        <v>6</v>
      </c>
      <c r="F16" s="55">
        <v>2</v>
      </c>
      <c r="G16" s="56"/>
    </row>
    <row r="17" spans="2:7" ht="12.75">
      <c r="B17" s="59" t="s">
        <v>12</v>
      </c>
      <c r="C17" s="55">
        <v>13</v>
      </c>
      <c r="D17" s="55">
        <v>8</v>
      </c>
      <c r="E17" s="55">
        <v>5</v>
      </c>
      <c r="F17" s="55">
        <v>1</v>
      </c>
      <c r="G17" s="56"/>
    </row>
    <row r="18" spans="2:7" ht="12.75">
      <c r="B18" s="59" t="s">
        <v>13</v>
      </c>
      <c r="C18" s="55">
        <v>12</v>
      </c>
      <c r="D18" s="55">
        <v>7</v>
      </c>
      <c r="E18" s="55">
        <v>4</v>
      </c>
      <c r="F18" s="55"/>
      <c r="G18" s="56"/>
    </row>
    <row r="19" spans="2:7" ht="12.75">
      <c r="B19" s="59" t="s">
        <v>20</v>
      </c>
      <c r="C19" s="55">
        <v>11</v>
      </c>
      <c r="D19" s="55">
        <v>6</v>
      </c>
      <c r="E19" s="55">
        <v>3</v>
      </c>
      <c r="F19" s="55"/>
      <c r="G19" s="56"/>
    </row>
    <row r="20" spans="2:7" ht="12.75">
      <c r="B20" s="59" t="s">
        <v>24</v>
      </c>
      <c r="C20" s="55">
        <v>10</v>
      </c>
      <c r="D20" s="55">
        <v>5</v>
      </c>
      <c r="E20" s="55">
        <v>2</v>
      </c>
      <c r="F20" s="55"/>
      <c r="G20" s="56"/>
    </row>
    <row r="21" spans="2:7" ht="12.75">
      <c r="B21" s="59" t="s">
        <v>23</v>
      </c>
      <c r="C21" s="55">
        <v>9</v>
      </c>
      <c r="D21" s="55">
        <v>4</v>
      </c>
      <c r="E21" s="55">
        <v>1</v>
      </c>
      <c r="F21" s="55"/>
      <c r="G21" s="56"/>
    </row>
    <row r="22" spans="2:7" ht="12.75">
      <c r="B22" s="59" t="s">
        <v>25</v>
      </c>
      <c r="C22" s="55">
        <v>8</v>
      </c>
      <c r="D22" s="55">
        <v>3</v>
      </c>
      <c r="E22" s="55"/>
      <c r="F22" s="55"/>
      <c r="G22" s="56"/>
    </row>
    <row r="23" spans="2:7" ht="12.75">
      <c r="B23" s="59" t="s">
        <v>26</v>
      </c>
      <c r="C23" s="55">
        <v>7</v>
      </c>
      <c r="D23" s="55">
        <v>2</v>
      </c>
      <c r="E23" s="55"/>
      <c r="F23" s="55"/>
      <c r="G23" s="56"/>
    </row>
    <row r="24" spans="2:7" ht="12.75">
      <c r="B24" s="59" t="s">
        <v>27</v>
      </c>
      <c r="C24" s="55">
        <v>6</v>
      </c>
      <c r="D24" s="55">
        <v>1</v>
      </c>
      <c r="E24" s="55"/>
      <c r="F24" s="55"/>
      <c r="G24" s="56"/>
    </row>
    <row r="25" spans="2:7" ht="12.75">
      <c r="B25" s="59" t="s">
        <v>28</v>
      </c>
      <c r="C25" s="55">
        <v>5</v>
      </c>
      <c r="D25" s="55"/>
      <c r="E25" s="55"/>
      <c r="F25" s="55"/>
      <c r="G25" s="56"/>
    </row>
    <row r="26" spans="2:7" ht="12.75">
      <c r="B26" s="59" t="s">
        <v>29</v>
      </c>
      <c r="C26" s="55">
        <v>4</v>
      </c>
      <c r="D26" s="55"/>
      <c r="E26" s="55"/>
      <c r="F26" s="55"/>
      <c r="G26" s="56"/>
    </row>
    <row r="27" spans="2:7" ht="12.75">
      <c r="B27" s="59" t="s">
        <v>30</v>
      </c>
      <c r="C27" s="55">
        <v>3</v>
      </c>
      <c r="D27" s="55"/>
      <c r="E27" s="55"/>
      <c r="F27" s="55"/>
      <c r="G27" s="56"/>
    </row>
    <row r="28" spans="2:7" ht="12.75">
      <c r="B28" s="59" t="s">
        <v>31</v>
      </c>
      <c r="C28" s="55">
        <v>2</v>
      </c>
      <c r="D28" s="55"/>
      <c r="E28" s="55"/>
      <c r="F28" s="55"/>
      <c r="G28" s="56"/>
    </row>
    <row r="29" spans="2:7" ht="13.5" thickBot="1">
      <c r="B29" s="60" t="s">
        <v>32</v>
      </c>
      <c r="C29" s="57">
        <v>1</v>
      </c>
      <c r="D29" s="57"/>
      <c r="E29" s="57"/>
      <c r="F29" s="57"/>
      <c r="G29" s="58"/>
    </row>
    <row r="32" spans="2:8" ht="12.75">
      <c r="B32" s="136" t="s">
        <v>101</v>
      </c>
      <c r="C32" s="137"/>
      <c r="D32" s="137"/>
      <c r="E32" s="137" t="s">
        <v>128</v>
      </c>
      <c r="F32" s="137"/>
      <c r="G32" s="137"/>
      <c r="H32" s="137"/>
    </row>
    <row r="34" ht="12.75">
      <c r="B34" s="54" t="s">
        <v>129</v>
      </c>
    </row>
    <row r="35" ht="12.75">
      <c r="B35" s="54" t="s">
        <v>130</v>
      </c>
    </row>
    <row r="36" ht="12.75">
      <c r="B36" s="54" t="s">
        <v>131</v>
      </c>
    </row>
  </sheetData>
  <sheetProtection/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portrait" paperSize="9" r:id="rId2"/>
  <ignoredErrors>
    <ignoredError sqref="F8" twoDigitTextYear="1"/>
    <ignoredError sqref="G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2016-09-20T15:30:00Z</cp:lastPrinted>
  <dcterms:created xsi:type="dcterms:W3CDTF">1996-10-17T05:27:31Z</dcterms:created>
  <dcterms:modified xsi:type="dcterms:W3CDTF">2016-10-20T11:02:04Z</dcterms:modified>
  <cp:category/>
  <cp:version/>
  <cp:contentType/>
  <cp:contentStatus/>
</cp:coreProperties>
</file>